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6935" windowHeight="11190"/>
  </bookViews>
  <sheets>
    <sheet name="Rekapitulace stavby" sheetId="1" r:id="rId1"/>
    <sheet name="SO 01 - Kácení" sheetId="2" r:id="rId2"/>
    <sheet name="SO 02.1 - Komunikace" sheetId="3" r:id="rId3"/>
    <sheet name="SO 02.2 - Sadové úpravy" sheetId="4" r:id="rId4"/>
    <sheet name="VRN - Vedlejší rozpočtové..." sheetId="5" r:id="rId5"/>
    <sheet name="Pokyny pro vyplnění" sheetId="6" r:id="rId6"/>
  </sheets>
  <definedNames>
    <definedName name="_xlnm._FilterDatabase" localSheetId="1" hidden="1">'SO 01 - Kácení'!$C$77:$K$189</definedName>
    <definedName name="_xlnm._FilterDatabase" localSheetId="2" hidden="1">'SO 02.1 - Komunikace'!$C$83:$K$574</definedName>
    <definedName name="_xlnm._FilterDatabase" localSheetId="3" hidden="1">'SO 02.2 - Sadové úpravy'!$C$78:$K$158</definedName>
    <definedName name="_xlnm._FilterDatabase" localSheetId="4" hidden="1">'VRN - Vedlejší rozpočtové...'!$C$80:$K$110</definedName>
    <definedName name="_xlnm.Print_Titles" localSheetId="0">'Rekapitulace stavby'!$49:$49</definedName>
    <definedName name="_xlnm.Print_Titles" localSheetId="1">'SO 01 - Kácení'!$77:$77</definedName>
    <definedName name="_xlnm.Print_Titles" localSheetId="2">'SO 02.1 - Komunikace'!$83:$83</definedName>
    <definedName name="_xlnm.Print_Titles" localSheetId="3">'SO 02.2 - Sadové úpravy'!$78:$78</definedName>
    <definedName name="_xlnm.Print_Titles" localSheetId="4">'VRN - Vedlejší rozpočtové...'!$80:$80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01 - Kácení'!$C$4:$J$36,'SO 01 - Kácení'!$C$42:$J$59,'SO 01 - Kácení'!$C$65:$K$189</definedName>
    <definedName name="_xlnm.Print_Area" localSheetId="2">'SO 02.1 - Komunikace'!$C$4:$J$36,'SO 02.1 - Komunikace'!$C$42:$J$65,'SO 02.1 - Komunikace'!$C$71:$K$574</definedName>
    <definedName name="_xlnm.Print_Area" localSheetId="3">'SO 02.2 - Sadové úpravy'!$C$4:$J$36,'SO 02.2 - Sadové úpravy'!$C$42:$J$60,'SO 02.2 - Sadové úpravy'!$C$66:$K$158</definedName>
    <definedName name="_xlnm.Print_Area" localSheetId="4">'VRN - Vedlejší rozpočtové...'!$C$4:$J$36,'VRN - Vedlejší rozpočtové...'!$C$42:$J$62,'VRN - Vedlejší rozpočtové...'!$C$68:$K$110</definedName>
  </definedNames>
  <calcPr calcId="145621"/>
</workbook>
</file>

<file path=xl/calcChain.xml><?xml version="1.0" encoding="utf-8"?>
<calcChain xmlns="http://schemas.openxmlformats.org/spreadsheetml/2006/main">
  <c r="AY55" i="1" l="1"/>
  <c r="AX55" i="1"/>
  <c r="BI108" i="5"/>
  <c r="BH108" i="5"/>
  <c r="BG108" i="5"/>
  <c r="BF108" i="5"/>
  <c r="T108" i="5"/>
  <c r="T107" i="5"/>
  <c r="R108" i="5"/>
  <c r="R107" i="5" s="1"/>
  <c r="P108" i="5"/>
  <c r="P107" i="5"/>
  <c r="BK108" i="5"/>
  <c r="BK107" i="5" s="1"/>
  <c r="J107" i="5" s="1"/>
  <c r="J61" i="5" s="1"/>
  <c r="J108" i="5"/>
  <c r="BE108" i="5" s="1"/>
  <c r="BI105" i="5"/>
  <c r="BH105" i="5"/>
  <c r="BG105" i="5"/>
  <c r="BF105" i="5"/>
  <c r="T105" i="5"/>
  <c r="T104" i="5"/>
  <c r="R105" i="5"/>
  <c r="R104" i="5" s="1"/>
  <c r="P105" i="5"/>
  <c r="P104" i="5"/>
  <c r="BK105" i="5"/>
  <c r="BK104" i="5" s="1"/>
  <c r="J104" i="5" s="1"/>
  <c r="J60" i="5" s="1"/>
  <c r="J105" i="5"/>
  <c r="BE105" i="5" s="1"/>
  <c r="BI101" i="5"/>
  <c r="BH101" i="5"/>
  <c r="BG101" i="5"/>
  <c r="BF101" i="5"/>
  <c r="T101" i="5"/>
  <c r="R101" i="5"/>
  <c r="R97" i="5" s="1"/>
  <c r="P101" i="5"/>
  <c r="BK101" i="5"/>
  <c r="J101" i="5"/>
  <c r="BE101" i="5"/>
  <c r="BI98" i="5"/>
  <c r="BH98" i="5"/>
  <c r="BG98" i="5"/>
  <c r="BF98" i="5"/>
  <c r="T98" i="5"/>
  <c r="T97" i="5" s="1"/>
  <c r="R98" i="5"/>
  <c r="P98" i="5"/>
  <c r="P97" i="5" s="1"/>
  <c r="BK98" i="5"/>
  <c r="BK97" i="5"/>
  <c r="J97" i="5" s="1"/>
  <c r="J59" i="5" s="1"/>
  <c r="J98" i="5"/>
  <c r="BE98" i="5"/>
  <c r="BI95" i="5"/>
  <c r="BH95" i="5"/>
  <c r="BG95" i="5"/>
  <c r="BF95" i="5"/>
  <c r="T95" i="5"/>
  <c r="R95" i="5"/>
  <c r="P95" i="5"/>
  <c r="BK95" i="5"/>
  <c r="J95" i="5"/>
  <c r="BE95" i="5" s="1"/>
  <c r="BI92" i="5"/>
  <c r="BH92" i="5"/>
  <c r="BG92" i="5"/>
  <c r="BF92" i="5"/>
  <c r="T92" i="5"/>
  <c r="R92" i="5"/>
  <c r="P92" i="5"/>
  <c r="BK92" i="5"/>
  <c r="J92" i="5"/>
  <c r="BE92" i="5"/>
  <c r="BI89" i="5"/>
  <c r="BH89" i="5"/>
  <c r="BG89" i="5"/>
  <c r="BF89" i="5"/>
  <c r="F31" i="5" s="1"/>
  <c r="BA55" i="1" s="1"/>
  <c r="T89" i="5"/>
  <c r="R89" i="5"/>
  <c r="P89" i="5"/>
  <c r="BK89" i="5"/>
  <c r="J89" i="5"/>
  <c r="BE89" i="5" s="1"/>
  <c r="BI87" i="5"/>
  <c r="BH87" i="5"/>
  <c r="BG87" i="5"/>
  <c r="BF87" i="5"/>
  <c r="T87" i="5"/>
  <c r="R87" i="5"/>
  <c r="P87" i="5"/>
  <c r="BK87" i="5"/>
  <c r="J87" i="5"/>
  <c r="BE87" i="5"/>
  <c r="BI84" i="5"/>
  <c r="F34" i="5" s="1"/>
  <c r="BD55" i="1" s="1"/>
  <c r="BH84" i="5"/>
  <c r="F33" i="5" s="1"/>
  <c r="BC55" i="1" s="1"/>
  <c r="BG84" i="5"/>
  <c r="F32" i="5"/>
  <c r="BB55" i="1" s="1"/>
  <c r="BF84" i="5"/>
  <c r="J31" i="5" s="1"/>
  <c r="AW55" i="1" s="1"/>
  <c r="T84" i="5"/>
  <c r="T83" i="5"/>
  <c r="R84" i="5"/>
  <c r="R83" i="5"/>
  <c r="R82" i="5" s="1"/>
  <c r="R81" i="5" s="1"/>
  <c r="P84" i="5"/>
  <c r="P83" i="5"/>
  <c r="P82" i="5" s="1"/>
  <c r="P81" i="5" s="1"/>
  <c r="AU55" i="1" s="1"/>
  <c r="BK84" i="5"/>
  <c r="BK83" i="5" s="1"/>
  <c r="J84" i="5"/>
  <c r="BE84" i="5"/>
  <c r="J77" i="5"/>
  <c r="F77" i="5"/>
  <c r="F75" i="5"/>
  <c r="E73" i="5"/>
  <c r="J51" i="5"/>
  <c r="F51" i="5"/>
  <c r="F49" i="5"/>
  <c r="E47" i="5"/>
  <c r="J18" i="5"/>
  <c r="E18" i="5"/>
  <c r="F78" i="5" s="1"/>
  <c r="J17" i="5"/>
  <c r="J12" i="5"/>
  <c r="J75" i="5" s="1"/>
  <c r="E7" i="5"/>
  <c r="E45" i="5" s="1"/>
  <c r="E71" i="5"/>
  <c r="AY54" i="1"/>
  <c r="AX54" i="1"/>
  <c r="BI157" i="4"/>
  <c r="BH157" i="4"/>
  <c r="BG157" i="4"/>
  <c r="BF157" i="4"/>
  <c r="T157" i="4"/>
  <c r="T156" i="4" s="1"/>
  <c r="R157" i="4"/>
  <c r="R156" i="4" s="1"/>
  <c r="P157" i="4"/>
  <c r="P156" i="4" s="1"/>
  <c r="BK157" i="4"/>
  <c r="BK156" i="4"/>
  <c r="J156" i="4"/>
  <c r="J59" i="4" s="1"/>
  <c r="J157" i="4"/>
  <c r="BE157" i="4"/>
  <c r="BI153" i="4"/>
  <c r="BH153" i="4"/>
  <c r="BG153" i="4"/>
  <c r="BF153" i="4"/>
  <c r="T153" i="4"/>
  <c r="R153" i="4"/>
  <c r="P153" i="4"/>
  <c r="BK153" i="4"/>
  <c r="J153" i="4"/>
  <c r="BE153" i="4" s="1"/>
  <c r="BI150" i="4"/>
  <c r="BH150" i="4"/>
  <c r="BG150" i="4"/>
  <c r="BF150" i="4"/>
  <c r="T150" i="4"/>
  <c r="R150" i="4"/>
  <c r="P150" i="4"/>
  <c r="BK150" i="4"/>
  <c r="J150" i="4"/>
  <c r="BE150" i="4"/>
  <c r="BI147" i="4"/>
  <c r="BH147" i="4"/>
  <c r="BG147" i="4"/>
  <c r="BF147" i="4"/>
  <c r="T147" i="4"/>
  <c r="R147" i="4"/>
  <c r="P147" i="4"/>
  <c r="BK147" i="4"/>
  <c r="J147" i="4"/>
  <c r="BE147" i="4" s="1"/>
  <c r="BI144" i="4"/>
  <c r="BH144" i="4"/>
  <c r="BG144" i="4"/>
  <c r="BF144" i="4"/>
  <c r="T144" i="4"/>
  <c r="R144" i="4"/>
  <c r="P144" i="4"/>
  <c r="BK144" i="4"/>
  <c r="J144" i="4"/>
  <c r="BE144" i="4" s="1"/>
  <c r="BI141" i="4"/>
  <c r="BH141" i="4"/>
  <c r="BG141" i="4"/>
  <c r="BF141" i="4"/>
  <c r="T141" i="4"/>
  <c r="R141" i="4"/>
  <c r="P141" i="4"/>
  <c r="BK141" i="4"/>
  <c r="J141" i="4"/>
  <c r="BE141" i="4" s="1"/>
  <c r="BI138" i="4"/>
  <c r="BH138" i="4"/>
  <c r="BG138" i="4"/>
  <c r="BF138" i="4"/>
  <c r="T138" i="4"/>
  <c r="R138" i="4"/>
  <c r="P138" i="4"/>
  <c r="BK138" i="4"/>
  <c r="J138" i="4"/>
  <c r="BE138" i="4"/>
  <c r="BI135" i="4"/>
  <c r="BH135" i="4"/>
  <c r="BG135" i="4"/>
  <c r="BF135" i="4"/>
  <c r="T135" i="4"/>
  <c r="R135" i="4"/>
  <c r="P135" i="4"/>
  <c r="BK135" i="4"/>
  <c r="J135" i="4"/>
  <c r="BE135" i="4" s="1"/>
  <c r="BI132" i="4"/>
  <c r="BH132" i="4"/>
  <c r="BG132" i="4"/>
  <c r="BF132" i="4"/>
  <c r="T132" i="4"/>
  <c r="R132" i="4"/>
  <c r="P132" i="4"/>
  <c r="BK132" i="4"/>
  <c r="J132" i="4"/>
  <c r="BE132" i="4"/>
  <c r="BI125" i="4"/>
  <c r="BH125" i="4"/>
  <c r="BG125" i="4"/>
  <c r="BF125" i="4"/>
  <c r="T125" i="4"/>
  <c r="R125" i="4"/>
  <c r="P125" i="4"/>
  <c r="BK125" i="4"/>
  <c r="J125" i="4"/>
  <c r="BE125" i="4" s="1"/>
  <c r="BI121" i="4"/>
  <c r="BH121" i="4"/>
  <c r="BG121" i="4"/>
  <c r="BF121" i="4"/>
  <c r="T121" i="4"/>
  <c r="R121" i="4"/>
  <c r="P121" i="4"/>
  <c r="BK121" i="4"/>
  <c r="J121" i="4"/>
  <c r="BE121" i="4"/>
  <c r="BI118" i="4"/>
  <c r="BH118" i="4"/>
  <c r="BG118" i="4"/>
  <c r="BF118" i="4"/>
  <c r="T118" i="4"/>
  <c r="R118" i="4"/>
  <c r="P118" i="4"/>
  <c r="BK118" i="4"/>
  <c r="J118" i="4"/>
  <c r="BE118" i="4" s="1"/>
  <c r="BI111" i="4"/>
  <c r="BH111" i="4"/>
  <c r="BG111" i="4"/>
  <c r="BF111" i="4"/>
  <c r="T111" i="4"/>
  <c r="R111" i="4"/>
  <c r="P111" i="4"/>
  <c r="BK111" i="4"/>
  <c r="J111" i="4"/>
  <c r="BE111" i="4"/>
  <c r="BI103" i="4"/>
  <c r="BH103" i="4"/>
  <c r="BG103" i="4"/>
  <c r="BF103" i="4"/>
  <c r="T103" i="4"/>
  <c r="R103" i="4"/>
  <c r="P103" i="4"/>
  <c r="BK103" i="4"/>
  <c r="J103" i="4"/>
  <c r="BE103" i="4" s="1"/>
  <c r="BI98" i="4"/>
  <c r="BH98" i="4"/>
  <c r="BG98" i="4"/>
  <c r="BF98" i="4"/>
  <c r="T98" i="4"/>
  <c r="R98" i="4"/>
  <c r="P98" i="4"/>
  <c r="BK98" i="4"/>
  <c r="J98" i="4"/>
  <c r="BE98" i="4"/>
  <c r="BI94" i="4"/>
  <c r="BH94" i="4"/>
  <c r="BG94" i="4"/>
  <c r="BF94" i="4"/>
  <c r="T94" i="4"/>
  <c r="R94" i="4"/>
  <c r="P94" i="4"/>
  <c r="BK94" i="4"/>
  <c r="J94" i="4"/>
  <c r="BE94" i="4" s="1"/>
  <c r="BI90" i="4"/>
  <c r="BH90" i="4"/>
  <c r="BG90" i="4"/>
  <c r="BF90" i="4"/>
  <c r="T90" i="4"/>
  <c r="R90" i="4"/>
  <c r="P90" i="4"/>
  <c r="BK90" i="4"/>
  <c r="J90" i="4"/>
  <c r="BE90" i="4"/>
  <c r="BI86" i="4"/>
  <c r="F34" i="4" s="1"/>
  <c r="BD54" i="1" s="1"/>
  <c r="BH86" i="4"/>
  <c r="BG86" i="4"/>
  <c r="BF86" i="4"/>
  <c r="T86" i="4"/>
  <c r="R86" i="4"/>
  <c r="P86" i="4"/>
  <c r="BK86" i="4"/>
  <c r="J86" i="4"/>
  <c r="BE86" i="4" s="1"/>
  <c r="BI82" i="4"/>
  <c r="BH82" i="4"/>
  <c r="F33" i="4" s="1"/>
  <c r="BC54" i="1" s="1"/>
  <c r="BG82" i="4"/>
  <c r="F32" i="4" s="1"/>
  <c r="BB54" i="1" s="1"/>
  <c r="BF82" i="4"/>
  <c r="F31" i="4" s="1"/>
  <c r="BA54" i="1" s="1"/>
  <c r="J31" i="4"/>
  <c r="AW54" i="1" s="1"/>
  <c r="T82" i="4"/>
  <c r="T81" i="4" s="1"/>
  <c r="T80" i="4" s="1"/>
  <c r="T79" i="4" s="1"/>
  <c r="R82" i="4"/>
  <c r="R81" i="4" s="1"/>
  <c r="R80" i="4" s="1"/>
  <c r="R79" i="4" s="1"/>
  <c r="P82" i="4"/>
  <c r="P81" i="4" s="1"/>
  <c r="BK82" i="4"/>
  <c r="BK81" i="4" s="1"/>
  <c r="J82" i="4"/>
  <c r="BE82" i="4"/>
  <c r="J30" i="4" s="1"/>
  <c r="AV54" i="1" s="1"/>
  <c r="AT54" i="1" s="1"/>
  <c r="J75" i="4"/>
  <c r="F75" i="4"/>
  <c r="F73" i="4"/>
  <c r="E71" i="4"/>
  <c r="J51" i="4"/>
  <c r="F51" i="4"/>
  <c r="F49" i="4"/>
  <c r="E47" i="4"/>
  <c r="J18" i="4"/>
  <c r="E18" i="4"/>
  <c r="F76" i="4" s="1"/>
  <c r="F52" i="4"/>
  <c r="J17" i="4"/>
  <c r="J12" i="4"/>
  <c r="J73" i="4" s="1"/>
  <c r="E7" i="4"/>
  <c r="E69" i="4" s="1"/>
  <c r="AY53" i="1"/>
  <c r="AX53" i="1"/>
  <c r="BI573" i="3"/>
  <c r="BH573" i="3"/>
  <c r="BG573" i="3"/>
  <c r="BF573" i="3"/>
  <c r="T573" i="3"/>
  <c r="R573" i="3"/>
  <c r="P573" i="3"/>
  <c r="BK573" i="3"/>
  <c r="J573" i="3"/>
  <c r="BE573" i="3" s="1"/>
  <c r="BI571" i="3"/>
  <c r="BH571" i="3"/>
  <c r="BG571" i="3"/>
  <c r="BF571" i="3"/>
  <c r="T571" i="3"/>
  <c r="T570" i="3"/>
  <c r="R571" i="3"/>
  <c r="R570" i="3" s="1"/>
  <c r="P571" i="3"/>
  <c r="P570" i="3"/>
  <c r="BK571" i="3"/>
  <c r="BK570" i="3" s="1"/>
  <c r="J570" i="3" s="1"/>
  <c r="J64" i="3" s="1"/>
  <c r="J571" i="3"/>
  <c r="BE571" i="3" s="1"/>
  <c r="BI564" i="3"/>
  <c r="BH564" i="3"/>
  <c r="BG564" i="3"/>
  <c r="BF564" i="3"/>
  <c r="T564" i="3"/>
  <c r="R564" i="3"/>
  <c r="P564" i="3"/>
  <c r="BK564" i="3"/>
  <c r="J564" i="3"/>
  <c r="BE564" i="3"/>
  <c r="BI558" i="3"/>
  <c r="BH558" i="3"/>
  <c r="BG558" i="3"/>
  <c r="BF558" i="3"/>
  <c r="T558" i="3"/>
  <c r="R558" i="3"/>
  <c r="P558" i="3"/>
  <c r="BK558" i="3"/>
  <c r="J558" i="3"/>
  <c r="BE558" i="3" s="1"/>
  <c r="BI555" i="3"/>
  <c r="BH555" i="3"/>
  <c r="BG555" i="3"/>
  <c r="BF555" i="3"/>
  <c r="T555" i="3"/>
  <c r="R555" i="3"/>
  <c r="P555" i="3"/>
  <c r="BK555" i="3"/>
  <c r="J555" i="3"/>
  <c r="BE555" i="3"/>
  <c r="BI552" i="3"/>
  <c r="BH552" i="3"/>
  <c r="BG552" i="3"/>
  <c r="BF552" i="3"/>
  <c r="T552" i="3"/>
  <c r="R552" i="3"/>
  <c r="P552" i="3"/>
  <c r="BK552" i="3"/>
  <c r="J552" i="3"/>
  <c r="BE552" i="3" s="1"/>
  <c r="BI545" i="3"/>
  <c r="BH545" i="3"/>
  <c r="BG545" i="3"/>
  <c r="BF545" i="3"/>
  <c r="T545" i="3"/>
  <c r="R545" i="3"/>
  <c r="P545" i="3"/>
  <c r="BK545" i="3"/>
  <c r="J545" i="3"/>
  <c r="BE545" i="3"/>
  <c r="BI538" i="3"/>
  <c r="BH538" i="3"/>
  <c r="BG538" i="3"/>
  <c r="BF538" i="3"/>
  <c r="T538" i="3"/>
  <c r="T537" i="3" s="1"/>
  <c r="R538" i="3"/>
  <c r="R537" i="3"/>
  <c r="P538" i="3"/>
  <c r="P537" i="3" s="1"/>
  <c r="BK538" i="3"/>
  <c r="BK537" i="3"/>
  <c r="J537" i="3" s="1"/>
  <c r="J63" i="3" s="1"/>
  <c r="J538" i="3"/>
  <c r="BE538" i="3" s="1"/>
  <c r="BI534" i="3"/>
  <c r="BH534" i="3"/>
  <c r="BG534" i="3"/>
  <c r="BF534" i="3"/>
  <c r="T534" i="3"/>
  <c r="R534" i="3"/>
  <c r="P534" i="3"/>
  <c r="BK534" i="3"/>
  <c r="J534" i="3"/>
  <c r="BE534" i="3" s="1"/>
  <c r="BI531" i="3"/>
  <c r="BH531" i="3"/>
  <c r="BG531" i="3"/>
  <c r="BF531" i="3"/>
  <c r="T531" i="3"/>
  <c r="R531" i="3"/>
  <c r="P531" i="3"/>
  <c r="BK531" i="3"/>
  <c r="J531" i="3"/>
  <c r="BE531" i="3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/>
  <c r="BI515" i="3"/>
  <c r="BH515" i="3"/>
  <c r="BG515" i="3"/>
  <c r="BF515" i="3"/>
  <c r="T515" i="3"/>
  <c r="R515" i="3"/>
  <c r="P515" i="3"/>
  <c r="BK515" i="3"/>
  <c r="J515" i="3"/>
  <c r="BE515" i="3" s="1"/>
  <c r="BI511" i="3"/>
  <c r="BH511" i="3"/>
  <c r="BG511" i="3"/>
  <c r="BF511" i="3"/>
  <c r="T511" i="3"/>
  <c r="R511" i="3"/>
  <c r="P511" i="3"/>
  <c r="BK511" i="3"/>
  <c r="J511" i="3"/>
  <c r="BE511" i="3"/>
  <c r="BI507" i="3"/>
  <c r="BH507" i="3"/>
  <c r="BG507" i="3"/>
  <c r="BF507" i="3"/>
  <c r="T507" i="3"/>
  <c r="R507" i="3"/>
  <c r="P507" i="3"/>
  <c r="BK507" i="3"/>
  <c r="J507" i="3"/>
  <c r="BE507" i="3"/>
  <c r="BI502" i="3"/>
  <c r="BH502" i="3"/>
  <c r="BG502" i="3"/>
  <c r="BF502" i="3"/>
  <c r="T502" i="3"/>
  <c r="R502" i="3"/>
  <c r="P502" i="3"/>
  <c r="BK502" i="3"/>
  <c r="J502" i="3"/>
  <c r="BE502" i="3"/>
  <c r="BI496" i="3"/>
  <c r="BH496" i="3"/>
  <c r="BG496" i="3"/>
  <c r="BF496" i="3"/>
  <c r="T496" i="3"/>
  <c r="R496" i="3"/>
  <c r="P496" i="3"/>
  <c r="BK496" i="3"/>
  <c r="J496" i="3"/>
  <c r="BE496" i="3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/>
  <c r="BI483" i="3"/>
  <c r="BH483" i="3"/>
  <c r="BG483" i="3"/>
  <c r="BF483" i="3"/>
  <c r="T483" i="3"/>
  <c r="R483" i="3"/>
  <c r="P483" i="3"/>
  <c r="BK483" i="3"/>
  <c r="J483" i="3"/>
  <c r="BE483" i="3"/>
  <c r="BI479" i="3"/>
  <c r="BH479" i="3"/>
  <c r="BG479" i="3"/>
  <c r="BF479" i="3"/>
  <c r="T479" i="3"/>
  <c r="R479" i="3"/>
  <c r="P479" i="3"/>
  <c r="BK479" i="3"/>
  <c r="J479" i="3"/>
  <c r="BE479" i="3"/>
  <c r="BI475" i="3"/>
  <c r="BH475" i="3"/>
  <c r="BG475" i="3"/>
  <c r="BF475" i="3"/>
  <c r="T475" i="3"/>
  <c r="R475" i="3"/>
  <c r="P475" i="3"/>
  <c r="BK475" i="3"/>
  <c r="J475" i="3"/>
  <c r="BE475" i="3"/>
  <c r="BI471" i="3"/>
  <c r="BH471" i="3"/>
  <c r="BG471" i="3"/>
  <c r="BF471" i="3"/>
  <c r="T471" i="3"/>
  <c r="R471" i="3"/>
  <c r="P471" i="3"/>
  <c r="BK471" i="3"/>
  <c r="J471" i="3"/>
  <c r="BE471" i="3"/>
  <c r="BI466" i="3"/>
  <c r="BH466" i="3"/>
  <c r="BG466" i="3"/>
  <c r="BF466" i="3"/>
  <c r="T466" i="3"/>
  <c r="R466" i="3"/>
  <c r="P466" i="3"/>
  <c r="BK466" i="3"/>
  <c r="J466" i="3"/>
  <c r="BE466" i="3"/>
  <c r="BI460" i="3"/>
  <c r="BH460" i="3"/>
  <c r="BG460" i="3"/>
  <c r="BF460" i="3"/>
  <c r="T460" i="3"/>
  <c r="R460" i="3"/>
  <c r="P460" i="3"/>
  <c r="BK460" i="3"/>
  <c r="J460" i="3"/>
  <c r="BE460" i="3"/>
  <c r="BI455" i="3"/>
  <c r="BH455" i="3"/>
  <c r="BG455" i="3"/>
  <c r="BF455" i="3"/>
  <c r="T455" i="3"/>
  <c r="R455" i="3"/>
  <c r="P455" i="3"/>
  <c r="BK455" i="3"/>
  <c r="J455" i="3"/>
  <c r="BE455" i="3"/>
  <c r="BI450" i="3"/>
  <c r="BH450" i="3"/>
  <c r="BG450" i="3"/>
  <c r="BF450" i="3"/>
  <c r="T450" i="3"/>
  <c r="R450" i="3"/>
  <c r="P450" i="3"/>
  <c r="BK450" i="3"/>
  <c r="J450" i="3"/>
  <c r="BE450" i="3"/>
  <c r="BI445" i="3"/>
  <c r="BH445" i="3"/>
  <c r="BG445" i="3"/>
  <c r="BF445" i="3"/>
  <c r="T445" i="3"/>
  <c r="R445" i="3"/>
  <c r="P445" i="3"/>
  <c r="BK445" i="3"/>
  <c r="J445" i="3"/>
  <c r="BE445" i="3"/>
  <c r="BI438" i="3"/>
  <c r="BH438" i="3"/>
  <c r="BG438" i="3"/>
  <c r="BF438" i="3"/>
  <c r="T438" i="3"/>
  <c r="R438" i="3"/>
  <c r="P438" i="3"/>
  <c r="BK438" i="3"/>
  <c r="J438" i="3"/>
  <c r="BE438" i="3"/>
  <c r="BI433" i="3"/>
  <c r="BH433" i="3"/>
  <c r="BG433" i="3"/>
  <c r="BF433" i="3"/>
  <c r="T433" i="3"/>
  <c r="R433" i="3"/>
  <c r="P433" i="3"/>
  <c r="BK433" i="3"/>
  <c r="J433" i="3"/>
  <c r="BE433" i="3"/>
  <c r="BI427" i="3"/>
  <c r="BH427" i="3"/>
  <c r="BG427" i="3"/>
  <c r="BF427" i="3"/>
  <c r="T427" i="3"/>
  <c r="R427" i="3"/>
  <c r="P427" i="3"/>
  <c r="BK427" i="3"/>
  <c r="J427" i="3"/>
  <c r="BE427" i="3"/>
  <c r="BI421" i="3"/>
  <c r="BH421" i="3"/>
  <c r="BG421" i="3"/>
  <c r="BF421" i="3"/>
  <c r="T421" i="3"/>
  <c r="R421" i="3"/>
  <c r="P421" i="3"/>
  <c r="BK421" i="3"/>
  <c r="J421" i="3"/>
  <c r="BE421" i="3"/>
  <c r="BI408" i="3"/>
  <c r="BH408" i="3"/>
  <c r="BG408" i="3"/>
  <c r="BF408" i="3"/>
  <c r="T408" i="3"/>
  <c r="R408" i="3"/>
  <c r="P408" i="3"/>
  <c r="BK408" i="3"/>
  <c r="J408" i="3"/>
  <c r="BE408" i="3"/>
  <c r="BI401" i="3"/>
  <c r="BH401" i="3"/>
  <c r="BG401" i="3"/>
  <c r="BF401" i="3"/>
  <c r="T401" i="3"/>
  <c r="R401" i="3"/>
  <c r="P401" i="3"/>
  <c r="BK401" i="3"/>
  <c r="J401" i="3"/>
  <c r="BE401" i="3"/>
  <c r="BI394" i="3"/>
  <c r="BH394" i="3"/>
  <c r="BG394" i="3"/>
  <c r="BF394" i="3"/>
  <c r="T394" i="3"/>
  <c r="T393" i="3"/>
  <c r="R394" i="3"/>
  <c r="R393" i="3"/>
  <c r="P394" i="3"/>
  <c r="P393" i="3"/>
  <c r="BK394" i="3"/>
  <c r="BK393" i="3"/>
  <c r="J393" i="3" s="1"/>
  <c r="J62" i="3" s="1"/>
  <c r="J394" i="3"/>
  <c r="BE394" i="3" s="1"/>
  <c r="BI388" i="3"/>
  <c r="BH388" i="3"/>
  <c r="BG388" i="3"/>
  <c r="BF388" i="3"/>
  <c r="T388" i="3"/>
  <c r="R388" i="3"/>
  <c r="P388" i="3"/>
  <c r="BK388" i="3"/>
  <c r="J388" i="3"/>
  <c r="BE388" i="3"/>
  <c r="BI383" i="3"/>
  <c r="BH383" i="3"/>
  <c r="BG383" i="3"/>
  <c r="BF383" i="3"/>
  <c r="T383" i="3"/>
  <c r="R383" i="3"/>
  <c r="P383" i="3"/>
  <c r="BK383" i="3"/>
  <c r="J383" i="3"/>
  <c r="BE383" i="3"/>
  <c r="BI376" i="3"/>
  <c r="BH376" i="3"/>
  <c r="BG376" i="3"/>
  <c r="BF376" i="3"/>
  <c r="T376" i="3"/>
  <c r="R376" i="3"/>
  <c r="P376" i="3"/>
  <c r="BK376" i="3"/>
  <c r="J376" i="3"/>
  <c r="BE376" i="3"/>
  <c r="BI369" i="3"/>
  <c r="BH369" i="3"/>
  <c r="BG369" i="3"/>
  <c r="BF369" i="3"/>
  <c r="T369" i="3"/>
  <c r="R369" i="3"/>
  <c r="P369" i="3"/>
  <c r="BK369" i="3"/>
  <c r="J369" i="3"/>
  <c r="BE369" i="3"/>
  <c r="BI363" i="3"/>
  <c r="BH363" i="3"/>
  <c r="BG363" i="3"/>
  <c r="BF363" i="3"/>
  <c r="T363" i="3"/>
  <c r="R363" i="3"/>
  <c r="P363" i="3"/>
  <c r="BK363" i="3"/>
  <c r="J363" i="3"/>
  <c r="BE363" i="3"/>
  <c r="BI358" i="3"/>
  <c r="BH358" i="3"/>
  <c r="BG358" i="3"/>
  <c r="BF358" i="3"/>
  <c r="T358" i="3"/>
  <c r="R358" i="3"/>
  <c r="P358" i="3"/>
  <c r="BK358" i="3"/>
  <c r="J358" i="3"/>
  <c r="BE358" i="3"/>
  <c r="BI351" i="3"/>
  <c r="BH351" i="3"/>
  <c r="BG351" i="3"/>
  <c r="BF351" i="3"/>
  <c r="T351" i="3"/>
  <c r="R351" i="3"/>
  <c r="P351" i="3"/>
  <c r="BK351" i="3"/>
  <c r="J351" i="3"/>
  <c r="BE351" i="3"/>
  <c r="BI347" i="3"/>
  <c r="BH347" i="3"/>
  <c r="BG347" i="3"/>
  <c r="BF347" i="3"/>
  <c r="T347" i="3"/>
  <c r="R347" i="3"/>
  <c r="P347" i="3"/>
  <c r="BK347" i="3"/>
  <c r="J347" i="3"/>
  <c r="BE347" i="3"/>
  <c r="BI344" i="3"/>
  <c r="BH344" i="3"/>
  <c r="BG344" i="3"/>
  <c r="BF344" i="3"/>
  <c r="T344" i="3"/>
  <c r="T343" i="3"/>
  <c r="R344" i="3"/>
  <c r="R343" i="3"/>
  <c r="P344" i="3"/>
  <c r="P343" i="3"/>
  <c r="BK344" i="3"/>
  <c r="BK343" i="3"/>
  <c r="J343" i="3" s="1"/>
  <c r="J61" i="3" s="1"/>
  <c r="J344" i="3"/>
  <c r="BE344" i="3" s="1"/>
  <c r="BI339" i="3"/>
  <c r="BH339" i="3"/>
  <c r="BG339" i="3"/>
  <c r="BF339" i="3"/>
  <c r="T339" i="3"/>
  <c r="R339" i="3"/>
  <c r="P339" i="3"/>
  <c r="BK339" i="3"/>
  <c r="J339" i="3"/>
  <c r="BE339" i="3"/>
  <c r="BI333" i="3"/>
  <c r="BH333" i="3"/>
  <c r="BG333" i="3"/>
  <c r="BF333" i="3"/>
  <c r="T333" i="3"/>
  <c r="R333" i="3"/>
  <c r="P333" i="3"/>
  <c r="BK333" i="3"/>
  <c r="J333" i="3"/>
  <c r="BE333" i="3"/>
  <c r="BI327" i="3"/>
  <c r="BH327" i="3"/>
  <c r="BG327" i="3"/>
  <c r="BF327" i="3"/>
  <c r="T327" i="3"/>
  <c r="T326" i="3"/>
  <c r="R327" i="3"/>
  <c r="R326" i="3"/>
  <c r="P327" i="3"/>
  <c r="P326" i="3"/>
  <c r="BK327" i="3"/>
  <c r="BK326" i="3"/>
  <c r="J326" i="3" s="1"/>
  <c r="J60" i="3" s="1"/>
  <c r="J327" i="3"/>
  <c r="BE327" i="3" s="1"/>
  <c r="BI322" i="3"/>
  <c r="BH322" i="3"/>
  <c r="BG322" i="3"/>
  <c r="BF322" i="3"/>
  <c r="T322" i="3"/>
  <c r="T321" i="3"/>
  <c r="R322" i="3"/>
  <c r="R321" i="3"/>
  <c r="P322" i="3"/>
  <c r="P321" i="3"/>
  <c r="BK322" i="3"/>
  <c r="BK321" i="3"/>
  <c r="J321" i="3" s="1"/>
  <c r="J59" i="3" s="1"/>
  <c r="J322" i="3"/>
  <c r="BE322" i="3" s="1"/>
  <c r="BI317" i="3"/>
  <c r="BH317" i="3"/>
  <c r="BG317" i="3"/>
  <c r="BF317" i="3"/>
  <c r="T317" i="3"/>
  <c r="R317" i="3"/>
  <c r="P317" i="3"/>
  <c r="BK317" i="3"/>
  <c r="J317" i="3"/>
  <c r="BE317" i="3"/>
  <c r="BI313" i="3"/>
  <c r="BH313" i="3"/>
  <c r="BG313" i="3"/>
  <c r="BF313" i="3"/>
  <c r="T313" i="3"/>
  <c r="R313" i="3"/>
  <c r="P313" i="3"/>
  <c r="BK313" i="3"/>
  <c r="J313" i="3"/>
  <c r="BE313" i="3"/>
  <c r="BI309" i="3"/>
  <c r="BH309" i="3"/>
  <c r="BG309" i="3"/>
  <c r="BF309" i="3"/>
  <c r="T309" i="3"/>
  <c r="R309" i="3"/>
  <c r="P309" i="3"/>
  <c r="BK309" i="3"/>
  <c r="J309" i="3"/>
  <c r="BE309" i="3"/>
  <c r="BI304" i="3"/>
  <c r="BH304" i="3"/>
  <c r="BG304" i="3"/>
  <c r="BF304" i="3"/>
  <c r="T304" i="3"/>
  <c r="R304" i="3"/>
  <c r="P304" i="3"/>
  <c r="BK304" i="3"/>
  <c r="J304" i="3"/>
  <c r="BE304" i="3"/>
  <c r="BI300" i="3"/>
  <c r="BH300" i="3"/>
  <c r="BG300" i="3"/>
  <c r="BF300" i="3"/>
  <c r="T300" i="3"/>
  <c r="R300" i="3"/>
  <c r="P300" i="3"/>
  <c r="BK300" i="3"/>
  <c r="J300" i="3"/>
  <c r="BE300" i="3"/>
  <c r="BI293" i="3"/>
  <c r="BH293" i="3"/>
  <c r="BG293" i="3"/>
  <c r="BF293" i="3"/>
  <c r="T293" i="3"/>
  <c r="R293" i="3"/>
  <c r="P293" i="3"/>
  <c r="BK293" i="3"/>
  <c r="J293" i="3"/>
  <c r="BE293" i="3"/>
  <c r="BI279" i="3"/>
  <c r="BH279" i="3"/>
  <c r="BG279" i="3"/>
  <c r="BF279" i="3"/>
  <c r="T279" i="3"/>
  <c r="R279" i="3"/>
  <c r="P279" i="3"/>
  <c r="BK279" i="3"/>
  <c r="J279" i="3"/>
  <c r="BE279" i="3"/>
  <c r="BI267" i="3"/>
  <c r="BH267" i="3"/>
  <c r="BG267" i="3"/>
  <c r="BF267" i="3"/>
  <c r="T267" i="3"/>
  <c r="R267" i="3"/>
  <c r="P267" i="3"/>
  <c r="BK267" i="3"/>
  <c r="J267" i="3"/>
  <c r="BE267" i="3"/>
  <c r="BI262" i="3"/>
  <c r="BH262" i="3"/>
  <c r="BG262" i="3"/>
  <c r="BF262" i="3"/>
  <c r="T262" i="3"/>
  <c r="R262" i="3"/>
  <c r="P262" i="3"/>
  <c r="BK262" i="3"/>
  <c r="J262" i="3"/>
  <c r="BE262" i="3"/>
  <c r="BI258" i="3"/>
  <c r="BH258" i="3"/>
  <c r="BG258" i="3"/>
  <c r="BF258" i="3"/>
  <c r="T258" i="3"/>
  <c r="R258" i="3"/>
  <c r="P258" i="3"/>
  <c r="BK258" i="3"/>
  <c r="J258" i="3"/>
  <c r="BE258" i="3"/>
  <c r="BI254" i="3"/>
  <c r="BH254" i="3"/>
  <c r="BG254" i="3"/>
  <c r="BF254" i="3"/>
  <c r="T254" i="3"/>
  <c r="R254" i="3"/>
  <c r="P254" i="3"/>
  <c r="BK254" i="3"/>
  <c r="J254" i="3"/>
  <c r="BE254" i="3"/>
  <c r="BI237" i="3"/>
  <c r="BH237" i="3"/>
  <c r="BG237" i="3"/>
  <c r="BF237" i="3"/>
  <c r="T237" i="3"/>
  <c r="R237" i="3"/>
  <c r="P237" i="3"/>
  <c r="BK237" i="3"/>
  <c r="J237" i="3"/>
  <c r="BE237" i="3"/>
  <c r="BI233" i="3"/>
  <c r="BH233" i="3"/>
  <c r="BG233" i="3"/>
  <c r="BF233" i="3"/>
  <c r="T233" i="3"/>
  <c r="R233" i="3"/>
  <c r="P233" i="3"/>
  <c r="BK233" i="3"/>
  <c r="J233" i="3"/>
  <c r="BE233" i="3"/>
  <c r="BI229" i="3"/>
  <c r="BH229" i="3"/>
  <c r="BG229" i="3"/>
  <c r="BF229" i="3"/>
  <c r="T229" i="3"/>
  <c r="R229" i="3"/>
  <c r="P229" i="3"/>
  <c r="BK229" i="3"/>
  <c r="J229" i="3"/>
  <c r="BE229" i="3"/>
  <c r="BI217" i="3"/>
  <c r="BH217" i="3"/>
  <c r="BG217" i="3"/>
  <c r="BF217" i="3"/>
  <c r="T217" i="3"/>
  <c r="R217" i="3"/>
  <c r="P217" i="3"/>
  <c r="BK217" i="3"/>
  <c r="J217" i="3"/>
  <c r="BE217" i="3"/>
  <c r="BI205" i="3"/>
  <c r="BH205" i="3"/>
  <c r="BG205" i="3"/>
  <c r="BF205" i="3"/>
  <c r="T205" i="3"/>
  <c r="R205" i="3"/>
  <c r="P205" i="3"/>
  <c r="BK205" i="3"/>
  <c r="J205" i="3"/>
  <c r="BE205" i="3"/>
  <c r="BI201" i="3"/>
  <c r="BH201" i="3"/>
  <c r="BG201" i="3"/>
  <c r="BF201" i="3"/>
  <c r="T201" i="3"/>
  <c r="R201" i="3"/>
  <c r="P201" i="3"/>
  <c r="BK201" i="3"/>
  <c r="J201" i="3"/>
  <c r="BE201" i="3"/>
  <c r="BI180" i="3"/>
  <c r="BH180" i="3"/>
  <c r="BG180" i="3"/>
  <c r="BF180" i="3"/>
  <c r="T180" i="3"/>
  <c r="R180" i="3"/>
  <c r="P180" i="3"/>
  <c r="BK180" i="3"/>
  <c r="J180" i="3"/>
  <c r="BE180" i="3"/>
  <c r="BI173" i="3"/>
  <c r="BH173" i="3"/>
  <c r="BG173" i="3"/>
  <c r="BF173" i="3"/>
  <c r="T173" i="3"/>
  <c r="R173" i="3"/>
  <c r="P173" i="3"/>
  <c r="BK173" i="3"/>
  <c r="J173" i="3"/>
  <c r="BE173" i="3"/>
  <c r="BI168" i="3"/>
  <c r="BH168" i="3"/>
  <c r="BG168" i="3"/>
  <c r="BF168" i="3"/>
  <c r="T168" i="3"/>
  <c r="R168" i="3"/>
  <c r="P168" i="3"/>
  <c r="BK168" i="3"/>
  <c r="J168" i="3"/>
  <c r="BE168" i="3"/>
  <c r="BI163" i="3"/>
  <c r="BH163" i="3"/>
  <c r="BG163" i="3"/>
  <c r="BF163" i="3"/>
  <c r="T163" i="3"/>
  <c r="R163" i="3"/>
  <c r="P163" i="3"/>
  <c r="BK163" i="3"/>
  <c r="J163" i="3"/>
  <c r="BE163" i="3"/>
  <c r="BI152" i="3"/>
  <c r="BH152" i="3"/>
  <c r="BG152" i="3"/>
  <c r="BF152" i="3"/>
  <c r="T152" i="3"/>
  <c r="R152" i="3"/>
  <c r="P152" i="3"/>
  <c r="BK152" i="3"/>
  <c r="J152" i="3"/>
  <c r="BE152" i="3"/>
  <c r="BI137" i="3"/>
  <c r="BH137" i="3"/>
  <c r="BG137" i="3"/>
  <c r="BF137" i="3"/>
  <c r="T137" i="3"/>
  <c r="R137" i="3"/>
  <c r="P137" i="3"/>
  <c r="BK137" i="3"/>
  <c r="J137" i="3"/>
  <c r="BE137" i="3"/>
  <c r="BI131" i="3"/>
  <c r="BH131" i="3"/>
  <c r="BG131" i="3"/>
  <c r="BF131" i="3"/>
  <c r="T131" i="3"/>
  <c r="R131" i="3"/>
  <c r="P131" i="3"/>
  <c r="BK131" i="3"/>
  <c r="J131" i="3"/>
  <c r="BE131" i="3"/>
  <c r="BI126" i="3"/>
  <c r="BH126" i="3"/>
  <c r="BG126" i="3"/>
  <c r="BF126" i="3"/>
  <c r="T126" i="3"/>
  <c r="R126" i="3"/>
  <c r="P126" i="3"/>
  <c r="BK126" i="3"/>
  <c r="J126" i="3"/>
  <c r="BE126" i="3"/>
  <c r="BI119" i="3"/>
  <c r="BH119" i="3"/>
  <c r="BG119" i="3"/>
  <c r="BF119" i="3"/>
  <c r="T119" i="3"/>
  <c r="R119" i="3"/>
  <c r="P119" i="3"/>
  <c r="BK119" i="3"/>
  <c r="J119" i="3"/>
  <c r="BE119" i="3"/>
  <c r="BI116" i="3"/>
  <c r="BH116" i="3"/>
  <c r="BG116" i="3"/>
  <c r="BF116" i="3"/>
  <c r="T116" i="3"/>
  <c r="R116" i="3"/>
  <c r="P116" i="3"/>
  <c r="BK116" i="3"/>
  <c r="J116" i="3"/>
  <c r="BE116" i="3"/>
  <c r="BI111" i="3"/>
  <c r="BH111" i="3"/>
  <c r="BG111" i="3"/>
  <c r="BF111" i="3"/>
  <c r="T111" i="3"/>
  <c r="R111" i="3"/>
  <c r="P111" i="3"/>
  <c r="BK111" i="3"/>
  <c r="J111" i="3"/>
  <c r="BE111" i="3"/>
  <c r="BI107" i="3"/>
  <c r="BH107" i="3"/>
  <c r="BG107" i="3"/>
  <c r="BF107" i="3"/>
  <c r="T107" i="3"/>
  <c r="R107" i="3"/>
  <c r="P107" i="3"/>
  <c r="BK107" i="3"/>
  <c r="J107" i="3"/>
  <c r="BE107" i="3"/>
  <c r="BI100" i="3"/>
  <c r="BH100" i="3"/>
  <c r="BG100" i="3"/>
  <c r="BF100" i="3"/>
  <c r="T100" i="3"/>
  <c r="R100" i="3"/>
  <c r="P100" i="3"/>
  <c r="BK100" i="3"/>
  <c r="J100" i="3"/>
  <c r="BE100" i="3"/>
  <c r="BI94" i="3"/>
  <c r="BH94" i="3"/>
  <c r="BG94" i="3"/>
  <c r="BF94" i="3"/>
  <c r="T94" i="3"/>
  <c r="R94" i="3"/>
  <c r="P94" i="3"/>
  <c r="BK94" i="3"/>
  <c r="J94" i="3"/>
  <c r="BE94" i="3"/>
  <c r="BI91" i="3"/>
  <c r="BH91" i="3"/>
  <c r="BG91" i="3"/>
  <c r="BF91" i="3"/>
  <c r="T91" i="3"/>
  <c r="R91" i="3"/>
  <c r="P91" i="3"/>
  <c r="BK91" i="3"/>
  <c r="J91" i="3"/>
  <c r="BE91" i="3"/>
  <c r="BI87" i="3"/>
  <c r="F34" i="3"/>
  <c r="BD53" i="1" s="1"/>
  <c r="BH87" i="3"/>
  <c r="F33" i="3" s="1"/>
  <c r="BC53" i="1" s="1"/>
  <c r="BG87" i="3"/>
  <c r="F32" i="3"/>
  <c r="BB53" i="1" s="1"/>
  <c r="BF87" i="3"/>
  <c r="J31" i="3" s="1"/>
  <c r="AW53" i="1" s="1"/>
  <c r="T87" i="3"/>
  <c r="T86" i="3"/>
  <c r="T85" i="3" s="1"/>
  <c r="T84" i="3" s="1"/>
  <c r="R87" i="3"/>
  <c r="R86" i="3"/>
  <c r="P87" i="3"/>
  <c r="P86" i="3"/>
  <c r="P85" i="3" s="1"/>
  <c r="P84" i="3" s="1"/>
  <c r="AU53" i="1" s="1"/>
  <c r="BK87" i="3"/>
  <c r="BK86" i="3" s="1"/>
  <c r="J87" i="3"/>
  <c r="BE87" i="3" s="1"/>
  <c r="J80" i="3"/>
  <c r="F80" i="3"/>
  <c r="F78" i="3"/>
  <c r="E76" i="3"/>
  <c r="J51" i="3"/>
  <c r="F51" i="3"/>
  <c r="F49" i="3"/>
  <c r="E47" i="3"/>
  <c r="J18" i="3"/>
  <c r="E18" i="3"/>
  <c r="F81" i="3" s="1"/>
  <c r="J17" i="3"/>
  <c r="J12" i="3"/>
  <c r="J78" i="3" s="1"/>
  <c r="E7" i="3"/>
  <c r="E45" i="3" s="1"/>
  <c r="E74" i="3"/>
  <c r="AY52" i="1"/>
  <c r="AX52" i="1"/>
  <c r="BI183" i="2"/>
  <c r="BH183" i="2"/>
  <c r="BG183" i="2"/>
  <c r="BF183" i="2"/>
  <c r="T183" i="2"/>
  <c r="R183" i="2"/>
  <c r="P183" i="2"/>
  <c r="BK183" i="2"/>
  <c r="J183" i="2"/>
  <c r="BE183" i="2" s="1"/>
  <c r="BI176" i="2"/>
  <c r="BH176" i="2"/>
  <c r="BG176" i="2"/>
  <c r="BF176" i="2"/>
  <c r="T176" i="2"/>
  <c r="R176" i="2"/>
  <c r="P176" i="2"/>
  <c r="BK176" i="2"/>
  <c r="J176" i="2"/>
  <c r="BE176" i="2" s="1"/>
  <c r="BI170" i="2"/>
  <c r="BH170" i="2"/>
  <c r="BG170" i="2"/>
  <c r="BF170" i="2"/>
  <c r="T170" i="2"/>
  <c r="R170" i="2"/>
  <c r="P170" i="2"/>
  <c r="BK170" i="2"/>
  <c r="J170" i="2"/>
  <c r="BE170" i="2" s="1"/>
  <c r="BI164" i="2"/>
  <c r="BH164" i="2"/>
  <c r="BG164" i="2"/>
  <c r="BF164" i="2"/>
  <c r="T164" i="2"/>
  <c r="R164" i="2"/>
  <c r="P164" i="2"/>
  <c r="BK164" i="2"/>
  <c r="J164" i="2"/>
  <c r="BE164" i="2" s="1"/>
  <c r="BI156" i="2"/>
  <c r="BH156" i="2"/>
  <c r="BG156" i="2"/>
  <c r="BF156" i="2"/>
  <c r="T156" i="2"/>
  <c r="R156" i="2"/>
  <c r="P156" i="2"/>
  <c r="BK156" i="2"/>
  <c r="J156" i="2"/>
  <c r="BE156" i="2" s="1"/>
  <c r="BI148" i="2"/>
  <c r="BH148" i="2"/>
  <c r="BG148" i="2"/>
  <c r="BF148" i="2"/>
  <c r="T148" i="2"/>
  <c r="R148" i="2"/>
  <c r="P148" i="2"/>
  <c r="BK148" i="2"/>
  <c r="J148" i="2"/>
  <c r="BE148" i="2" s="1"/>
  <c r="BI140" i="2"/>
  <c r="BH140" i="2"/>
  <c r="BG140" i="2"/>
  <c r="BF140" i="2"/>
  <c r="T140" i="2"/>
  <c r="R140" i="2"/>
  <c r="P140" i="2"/>
  <c r="BK140" i="2"/>
  <c r="J140" i="2"/>
  <c r="BE140" i="2" s="1"/>
  <c r="BI133" i="2"/>
  <c r="BH133" i="2"/>
  <c r="BG133" i="2"/>
  <c r="BF133" i="2"/>
  <c r="T133" i="2"/>
  <c r="R133" i="2"/>
  <c r="P133" i="2"/>
  <c r="BK133" i="2"/>
  <c r="J133" i="2"/>
  <c r="BE133" i="2" s="1"/>
  <c r="BI126" i="2"/>
  <c r="BH126" i="2"/>
  <c r="BG126" i="2"/>
  <c r="BF126" i="2"/>
  <c r="T126" i="2"/>
  <c r="R126" i="2"/>
  <c r="P126" i="2"/>
  <c r="BK126" i="2"/>
  <c r="J126" i="2"/>
  <c r="BE126" i="2" s="1"/>
  <c r="BI116" i="2"/>
  <c r="BH116" i="2"/>
  <c r="BG116" i="2"/>
  <c r="BF116" i="2"/>
  <c r="T116" i="2"/>
  <c r="R116" i="2"/>
  <c r="P116" i="2"/>
  <c r="BK116" i="2"/>
  <c r="J116" i="2"/>
  <c r="BE116" i="2" s="1"/>
  <c r="BI106" i="2"/>
  <c r="BH106" i="2"/>
  <c r="BG106" i="2"/>
  <c r="BF106" i="2"/>
  <c r="T106" i="2"/>
  <c r="R106" i="2"/>
  <c r="P106" i="2"/>
  <c r="BK106" i="2"/>
  <c r="J106" i="2"/>
  <c r="BE106" i="2" s="1"/>
  <c r="BI96" i="2"/>
  <c r="BH96" i="2"/>
  <c r="BG96" i="2"/>
  <c r="BF96" i="2"/>
  <c r="T96" i="2"/>
  <c r="R96" i="2"/>
  <c r="P96" i="2"/>
  <c r="BK96" i="2"/>
  <c r="J96" i="2"/>
  <c r="BE96" i="2" s="1"/>
  <c r="BI88" i="2"/>
  <c r="BH88" i="2"/>
  <c r="BG88" i="2"/>
  <c r="BF88" i="2"/>
  <c r="T88" i="2"/>
  <c r="R88" i="2"/>
  <c r="P88" i="2"/>
  <c r="BK88" i="2"/>
  <c r="J88" i="2"/>
  <c r="BE88" i="2" s="1"/>
  <c r="BI81" i="2"/>
  <c r="F34" i="2" s="1"/>
  <c r="BD52" i="1" s="1"/>
  <c r="BD51" i="1" s="1"/>
  <c r="W30" i="1" s="1"/>
  <c r="BH81" i="2"/>
  <c r="F33" i="2"/>
  <c r="BC52" i="1" s="1"/>
  <c r="BC51" i="1" s="1"/>
  <c r="BG81" i="2"/>
  <c r="F32" i="2" s="1"/>
  <c r="BB52" i="1" s="1"/>
  <c r="BB51" i="1" s="1"/>
  <c r="BF81" i="2"/>
  <c r="J31" i="2"/>
  <c r="AW52" i="1" s="1"/>
  <c r="F31" i="2"/>
  <c r="BA52" i="1" s="1"/>
  <c r="T81" i="2"/>
  <c r="T80" i="2" s="1"/>
  <c r="T79" i="2" s="1"/>
  <c r="T78" i="2" s="1"/>
  <c r="R81" i="2"/>
  <c r="R80" i="2" s="1"/>
  <c r="R79" i="2" s="1"/>
  <c r="R78" i="2" s="1"/>
  <c r="P81" i="2"/>
  <c r="P80" i="2" s="1"/>
  <c r="P79" i="2" s="1"/>
  <c r="P78" i="2" s="1"/>
  <c r="AU52" i="1" s="1"/>
  <c r="BK81" i="2"/>
  <c r="BK80" i="2"/>
  <c r="J80" i="2" s="1"/>
  <c r="J58" i="2" s="1"/>
  <c r="J81" i="2"/>
  <c r="BE81" i="2"/>
  <c r="J74" i="2"/>
  <c r="F74" i="2"/>
  <c r="F72" i="2"/>
  <c r="E70" i="2"/>
  <c r="J51" i="2"/>
  <c r="F51" i="2"/>
  <c r="F49" i="2"/>
  <c r="E47" i="2"/>
  <c r="J18" i="2"/>
  <c r="E18" i="2"/>
  <c r="F75" i="2"/>
  <c r="F52" i="2"/>
  <c r="J17" i="2"/>
  <c r="J12" i="2"/>
  <c r="J72" i="2"/>
  <c r="J49" i="2"/>
  <c r="E7" i="2"/>
  <c r="E68" i="2" s="1"/>
  <c r="AS51" i="1"/>
  <c r="L47" i="1"/>
  <c r="AM46" i="1"/>
  <c r="L46" i="1"/>
  <c r="AM44" i="1"/>
  <c r="L44" i="1"/>
  <c r="L42" i="1"/>
  <c r="L41" i="1"/>
  <c r="AX51" i="1" l="1"/>
  <c r="W28" i="1"/>
  <c r="J83" i="5"/>
  <c r="J58" i="5" s="1"/>
  <c r="BK82" i="5"/>
  <c r="AU51" i="1"/>
  <c r="J86" i="3"/>
  <c r="J58" i="3" s="1"/>
  <c r="BK85" i="3"/>
  <c r="J81" i="4"/>
  <c r="J58" i="4" s="1"/>
  <c r="BK80" i="4"/>
  <c r="P80" i="4"/>
  <c r="P79" i="4" s="1"/>
  <c r="AU54" i="1" s="1"/>
  <c r="R85" i="3"/>
  <c r="R84" i="3" s="1"/>
  <c r="AY51" i="1"/>
  <c r="W29" i="1"/>
  <c r="F30" i="3"/>
  <c r="AZ53" i="1" s="1"/>
  <c r="J30" i="3"/>
  <c r="AV53" i="1" s="1"/>
  <c r="AT53" i="1" s="1"/>
  <c r="BA51" i="1"/>
  <c r="J30" i="2"/>
  <c r="AV52" i="1" s="1"/>
  <c r="AT52" i="1" s="1"/>
  <c r="T82" i="5"/>
  <c r="T81" i="5" s="1"/>
  <c r="F30" i="5"/>
  <c r="AZ55" i="1" s="1"/>
  <c r="J30" i="5"/>
  <c r="AV55" i="1" s="1"/>
  <c r="AT55" i="1" s="1"/>
  <c r="F30" i="2"/>
  <c r="AZ52" i="1" s="1"/>
  <c r="J49" i="4"/>
  <c r="E45" i="2"/>
  <c r="J49" i="3"/>
  <c r="F52" i="5"/>
  <c r="F31" i="3"/>
  <c r="BA53" i="1" s="1"/>
  <c r="BK79" i="2"/>
  <c r="F30" i="4"/>
  <c r="AZ54" i="1" s="1"/>
  <c r="F52" i="3"/>
  <c r="E45" i="4"/>
  <c r="J49" i="5"/>
  <c r="BK84" i="3" l="1"/>
  <c r="J84" i="3" s="1"/>
  <c r="J85" i="3"/>
  <c r="J57" i="3" s="1"/>
  <c r="AW51" i="1"/>
  <c r="AK27" i="1" s="1"/>
  <c r="W27" i="1"/>
  <c r="J82" i="5"/>
  <c r="J57" i="5" s="1"/>
  <c r="BK81" i="5"/>
  <c r="J81" i="5" s="1"/>
  <c r="J79" i="2"/>
  <c r="J57" i="2" s="1"/>
  <c r="BK78" i="2"/>
  <c r="J78" i="2" s="1"/>
  <c r="AZ51" i="1"/>
  <c r="J80" i="4"/>
  <c r="J57" i="4" s="1"/>
  <c r="BK79" i="4"/>
  <c r="J79" i="4" s="1"/>
  <c r="J27" i="2" l="1"/>
  <c r="J56" i="2"/>
  <c r="J56" i="5"/>
  <c r="J27" i="5"/>
  <c r="J56" i="4"/>
  <c r="J27" i="4"/>
  <c r="AV51" i="1"/>
  <c r="W26" i="1"/>
  <c r="J56" i="3"/>
  <c r="J27" i="3"/>
  <c r="AG55" i="1" l="1"/>
  <c r="AN55" i="1" s="1"/>
  <c r="J36" i="5"/>
  <c r="AK26" i="1"/>
  <c r="AT51" i="1"/>
  <c r="AG54" i="1"/>
  <c r="AN54" i="1" s="1"/>
  <c r="J36" i="4"/>
  <c r="AG53" i="1"/>
  <c r="AN53" i="1" s="1"/>
  <c r="J36" i="3"/>
  <c r="AG52" i="1"/>
  <c r="J36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<sst xmlns="http://schemas.openxmlformats.org/spreadsheetml/2006/main" count="7659" uniqueCount="1095">
  <si>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</si>
  <si>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</si>
  <si>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</si>
  <si>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</si>
  <si>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</si>
  <si>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</si>
  <si>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</si>
  <si>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{7ba98472-4296-458c-a6d5-d2fd323c0f95}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</si>
  <si>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</si>
  <si>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</si>
  <si>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</si>
  <si>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</si>
  <si>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</si>
  <si>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</si>
  <si>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</si>
  <si>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</si>
  <si>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2950116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</si>
  <si>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</si>
  <si>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</si>
  <si>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A204 Cyklotrasa Cholupice - Dolní Břežany, č. akce 2950 116</t>
  </si>
  <si>
    <t>KSO:</t>
  </si>
  <si>
    <t/>
  </si>
  <si>
    <t>CC-CZ:</t>
  </si>
  <si>
    <t>Místo:</t>
  </si>
  <si>
    <t>Praha 12</t>
  </si>
  <si>
    <t>Datum:</t>
  </si>
  <si>
    <t>16. 2. 2018</t>
  </si>
  <si>
    <t>Zadavatel:</t>
  </si>
  <si>
    <t>IČ:</t>
  </si>
  <si>
    <t>Technická správa komunikací hlavního města Prahy</t>
  </si>
  <si>
    <t>DIČ:</t>
  </si>
  <si>
    <t>Uchazeč:</t>
  </si>
  <si>
    <t>Vyplň údaj</t>
  </si>
  <si>
    <t>Projektant:</t>
  </si>
  <si>
    <t>AGA – Letiště,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</si>
  <si>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</si>
  <si>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</si>
  <si>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</si>
  <si>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</si>
  <si>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</si>
  <si>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</si>
  <si>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</si>
  <si>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</si>
  <si>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</si>
  <si>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</si>
  <si>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</si>
  <si>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</si>
  <si>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</si>
  <si>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</si>
  <si>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</si>
  <si>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</si>
  <si>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</si>
  <si>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</si>
  <si>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</si>
  <si>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</si>
  <si>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</si>
  <si>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</si>
  <si>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</si>
  <si>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</si>
  <si>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</si>
  <si>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</si>
  <si>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</si>
  <si>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</si>
  <si>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</si>
  <si>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</si>
  <si>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</si>
  <si>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</si>
  <si>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</si>
  <si>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</si>
  <si>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</si>
  <si>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</si>
  <si>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</si>
  <si>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</si>
  <si>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</si>
  <si>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</si>
  <si>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</si>
  <si>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</si>
  <si>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</si>
  <si>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Kácení</t>
  </si>
  <si>
    <t>STA</t>
  </si>
  <si>
    <t>1</t>
  </si>
  <si>
    <t>{18eb5cb3-759f-4c0c-a89f-158207bd21a8}</t>
  </si>
  <si>
    <t>2</t>
  </si>
  <si>
    <t>SO 02.1</t>
  </si>
  <si>
    <t>Komunikace</t>
  </si>
  <si>
    <t>{22b5ec1b-a4dc-4146-b3f0-176252c35bfb}</t>
  </si>
  <si>
    <t>SO 02.2</t>
  </si>
  <si>
    <t>Sadové úpravy</t>
  </si>
  <si>
    <t>{8fef2237-bd6d-42c6-bf0e-40006d3edf0e}</t>
  </si>
  <si>
    <t>VRN</t>
  </si>
  <si>
    <t>Vedlejší rozpočtové náklady</t>
  </si>
  <si>
    <t>{b67dba38-bf02-4ac3-95db-84a3bbad0bc6}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</si>
  <si>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</si>
  <si>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</si>
  <si>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</si>
  <si>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</si>
  <si>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</si>
  <si>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</si>
  <si>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</si>
  <si>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Kácení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</si>
  <si>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</si>
  <si>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</si>
  <si>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</si>
  <si>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</si>
  <si>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</si>
  <si>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</si>
  <si>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</si>
  <si>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</si>
  <si>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</si>
  <si>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</si>
  <si>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</si>
  <si>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</si>
  <si>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</si>
  <si>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</si>
  <si>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</si>
  <si>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</si>
  <si>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</si>
  <si>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</si>
  <si>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</si>
  <si>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</si>
  <si>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</si>
  <si>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</si>
  <si>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</si>
  <si>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</si>
  <si>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</si>
  <si>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</si>
  <si>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111111331</t>
  </si>
  <si>
    <t>Odstranění ruderálního porostu přes 500 m2 naložení a odvoz do 20 km v rovině nebo svahu do 1:5</t>
  </si>
  <si>
    <t>m2</t>
  </si>
  <si>
    <t>CS ÚRS 2018 01</t>
  </si>
  <si>
    <t>4</t>
  </si>
  <si>
    <t>-890959003</t>
  </si>
  <si>
    <t>PP</t>
  </si>
  <si>
    <t>Odstranění ruderálního porostu z plochy přes 500 m2 v rovině nebo na svahu do 1:5</t>
  </si>
  <si>
    <t>VV</t>
  </si>
  <si>
    <t>"Kácení porostních skupin (SK3) - ruderální porost"</t>
  </si>
  <si>
    <t>"Kácení - Větev III" 2438</t>
  </si>
  <si>
    <t>"Přesná specifikace a popis položky viz část A2 Dendrologický průzkum a část C1 přílohu č.1 a 2"</t>
  </si>
  <si>
    <t>"položka vč. vytýčení a likvidace vzniklé hmoty dle dispozic dodavatele stavby"</t>
  </si>
  <si>
    <t>"ZMĚŘENO V MICROSTATIONU ( select + measure lenght nebo area)"</t>
  </si>
  <si>
    <t>111201102</t>
  </si>
  <si>
    <t>Odstranění křovin a stromů průměru kmene do 100 mm i s kořeny z celkové plochy přes 1000 do 10000 m2</t>
  </si>
  <si>
    <t>-190271315</t>
  </si>
  <si>
    <t>Odstranění křovin a stromů s odstraněním kořenů průměru kmene do 100 mm do sklonu terénu 1 : 5, při celkové ploše přes 1 000 do 10 000 m2</t>
  </si>
  <si>
    <t>"Kácení porostních skupin (SK1+SK3) - náletový podrost do pr. km. 10 cm"</t>
  </si>
  <si>
    <t>"Kácení - Větev I" 1127</t>
  </si>
  <si>
    <t>"Kácení - Větev III" 1045</t>
  </si>
  <si>
    <t>"položka vč. vytýčení a likvidace vzniklé dřevní hmoty dle dispozic dodavatele stavby"</t>
  </si>
  <si>
    <t>3</t>
  </si>
  <si>
    <t>112151011</t>
  </si>
  <si>
    <t>Volné kácení stromů s rozřezáním a odvětvením D kmene do 200 mm</t>
  </si>
  <si>
    <t>kus</t>
  </si>
  <si>
    <t>-587523805</t>
  </si>
  <si>
    <t>Pokácení stromu volné v celku s odřezáním kmene a s odvětvením průměru kmene přes 100 do 200 mm</t>
  </si>
  <si>
    <t>"ZMĚŘENO V MICROSTATIONU (select)"</t>
  </si>
  <si>
    <t>"Kácení dřevin solitérních větev I - celkem 46ks"</t>
  </si>
  <si>
    <t>"z toho do D 200: (u více kmených stromů je každý kmen započítán zvlášť)" 59</t>
  </si>
  <si>
    <t>"Kácení dřevin solitérních větev III - celkem 11ks"</t>
  </si>
  <si>
    <t>"z toho do D 200: (u více kmených stromů je každý kmen započítán zvlášť)" 8</t>
  </si>
  <si>
    <t>"Kácení porostních skupin (SK 3) - náletový porost do pr. km. 200" 61</t>
  </si>
  <si>
    <t>112151012</t>
  </si>
  <si>
    <t>Volné kácení stromů s rozřezáním a odvětvením D kmene do 300 mm</t>
  </si>
  <si>
    <t>-1309518801</t>
  </si>
  <si>
    <t>Pokácení stromu volné v celku s odřezáním kmene a s odvětvením průměru kmene přes 200 do 300 mm</t>
  </si>
  <si>
    <t>"z toho do D 300: (u více kmených stromů je každý kmen započítán zvlášť)" 8</t>
  </si>
  <si>
    <t>"z toho do D 300: (u více kmených stromů je každý kmen započítán zvlášť)" 2</t>
  </si>
  <si>
    <t>"Kácení porostních skupin (SK 3) - náletový porost do pr. km. 300" 1</t>
  </si>
  <si>
    <t>5</t>
  </si>
  <si>
    <t>112151013</t>
  </si>
  <si>
    <t>Volné kácení stromů s rozřezáním a odvětvením D kmene do 400 mm</t>
  </si>
  <si>
    <t>-15506625</t>
  </si>
  <si>
    <t>Pokácení stromu volné v celku s odřezáním kmene a s odvětvením průměru kmene přes 300 do 400 mm</t>
  </si>
  <si>
    <t>"z toho do D 400: (u více kmených stromů je každý kmen započítán zvlášť)" 1</t>
  </si>
  <si>
    <t>"Kácení porostních skupin (SK 3) - náletový porost do pr. km. 400" 2</t>
  </si>
  <si>
    <t>6</t>
  </si>
  <si>
    <t>112151014</t>
  </si>
  <si>
    <t>Volné kácení stromů s rozřezáním a odvětvením D kmene do 500 mm</t>
  </si>
  <si>
    <t>1858313928</t>
  </si>
  <si>
    <t>Pokácení stromu volné v celku s odřezáním kmene a s odvětvením průměru kmene přes 400 do 500 mm</t>
  </si>
  <si>
    <t>"z toho do D 500: (u více kmených stromů je každý kmen započítán zvlášť)" 1</t>
  </si>
  <si>
    <t>7</t>
  </si>
  <si>
    <t>112151015</t>
  </si>
  <si>
    <t>Volné kácení stromů s rozřezáním a odvětvením D kmene do 600 mm</t>
  </si>
  <si>
    <t>-627475134</t>
  </si>
  <si>
    <t>Pokácení stromu volné v celku s odřezáním kmene a s odvětvením průměru kmene přes 500 do 600 mm</t>
  </si>
  <si>
    <t>"z toho do D 600: (u více kmených stromů je každý kmen započítán zvlášť)" 1</t>
  </si>
  <si>
    <t>8</t>
  </si>
  <si>
    <t>112201111</t>
  </si>
  <si>
    <t>Odstranění pařezů D do 0,2 m v rovině a svahu 1:5 s odklizením do 20 m a zasypáním jámy</t>
  </si>
  <si>
    <t>1080350437</t>
  </si>
  <si>
    <t>Odstranění pařezu v rovině nebo na svahu do 1:5 o průměru pařezu na řezné ploše do 200 mm</t>
  </si>
  <si>
    <t>"Kácení dřevin solitérních větev I - část vícekmen" 36</t>
  </si>
  <si>
    <t>"Kácení dřevin solitérních větev III - část vícekmen" 7</t>
  </si>
  <si>
    <t>9</t>
  </si>
  <si>
    <t>112201112</t>
  </si>
  <si>
    <t>Odstranění pařezů D do 0,3 m v rovině a svahu 1:5 s odklizením do 20 m a zasypáním jámy</t>
  </si>
  <si>
    <t>135644359</t>
  </si>
  <si>
    <t>Odstranění pařezu v rovině nebo na svahu do 1:5 o průměru pařezu na řezné ploše přes 200 do 300 mm</t>
  </si>
  <si>
    <t>"Kácení dřevin solitérních větev I" 8</t>
  </si>
  <si>
    <t>"Kácení dřevin solitérních větev III" 2</t>
  </si>
  <si>
    <t>10</t>
  </si>
  <si>
    <t>112201113</t>
  </si>
  <si>
    <t>Odstranění pařezů D do 0,4 m v rovině a svahu 1:5 s odklizením do 20 m a zasypáním jámy</t>
  </si>
  <si>
    <t>332617949</t>
  </si>
  <si>
    <t>Odstranění pařezu v rovině nebo na svahu do 1:5 o průměru pařezu na řezné ploše přes 300 do 400 mm</t>
  </si>
  <si>
    <t>"Kácení dřevin solitérních větev I" 1</t>
  </si>
  <si>
    <t>"Kácení dřevin solitérních větev III" 1</t>
  </si>
  <si>
    <t>11</t>
  </si>
  <si>
    <t>112201114</t>
  </si>
  <si>
    <t>Odstranění pařezů D do 0,5 m v rovině a svahu 1:5 s odklizením do 20 m a zasypáním jámy</t>
  </si>
  <si>
    <t>-1353039179</t>
  </si>
  <si>
    <t>Odstranění pařezu v rovině nebo na svahu do 1:5 o průměru pařezu na řezné ploše přes 400 do 500 mm</t>
  </si>
  <si>
    <t>12</t>
  </si>
  <si>
    <t>112201115</t>
  </si>
  <si>
    <t>Odstranění pařezů D do 0,6 m v rovině a svahu 1:5 s odklizením do 20 m a zasypáním jámy</t>
  </si>
  <si>
    <t>1181243832</t>
  </si>
  <si>
    <t>Odstranění pařezu v rovině nebo na svahu do 1:5 o průměru pařezu na řezné ploše přes 500 do 600 mm</t>
  </si>
  <si>
    <t>13</t>
  </si>
  <si>
    <t>184852213</t>
  </si>
  <si>
    <t>Řez stromu zdravotní o ploše koruny do 90 m2 lezeckou technikou</t>
  </si>
  <si>
    <t>-803610767</t>
  </si>
  <si>
    <t>Řez stromů prováděný lezeckou technikou zdravotní, plocha koruny stromu přes 60 do 90 m2</t>
  </si>
  <si>
    <t>"Kácení - Větev I"</t>
  </si>
  <si>
    <t>"Dřeviny solitérní k ošetření - č.13" 1</t>
  </si>
  <si>
    <t>14</t>
  </si>
  <si>
    <t>184852214</t>
  </si>
  <si>
    <t>Řez stromu zdravotní o ploše koruny do 120 m2 lezeckou technikou</t>
  </si>
  <si>
    <t>1002523654</t>
  </si>
  <si>
    <t>Řez stromů prováděný lezeckou technikou zdravotní, plocha koruny stromu přes 90 do 120 m2</t>
  </si>
  <si>
    <t>"Dřeviny solitérní k ošetření - č.14" 1</t>
  </si>
  <si>
    <t>SO 02.1 - Komunikace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</si>
  <si>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</si>
  <si>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</si>
  <si>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</si>
  <si>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</si>
  <si>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</si>
  <si>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</si>
  <si>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111301111</t>
  </si>
  <si>
    <t>Sejmutí drnu tl do 100 mm s přemístěním do 50 m nebo naložením na dopravní prostředek</t>
  </si>
  <si>
    <t>-910078034</t>
  </si>
  <si>
    <t>Sejmutí drnu tl. do 100 mm, v jakékoliv ploše</t>
  </si>
  <si>
    <t>"Příprava území Větev I" 3010</t>
  </si>
  <si>
    <t>"Příprava území Větev III" 3045</t>
  </si>
  <si>
    <t>113105113</t>
  </si>
  <si>
    <t>Rozebrání dlažeb z lomového kamene kladených na MC vyspárované MC</t>
  </si>
  <si>
    <t>-717531737</t>
  </si>
  <si>
    <t>Rozebrání dlažeb z lomového kamene s přemístěním hmot na skládku na vzdálenost do 3 m nebo s naložením na dopravní prostředek, kladených do cementové malty se spárami zalitými cementovou maltou</t>
  </si>
  <si>
    <t>"Příprava území Větev III" 6</t>
  </si>
  <si>
    <t>113154112</t>
  </si>
  <si>
    <t>Frézování živičného krytu tl 40 mm pruh š 0,5 m pl do 500 m2 bez překážek v trase</t>
  </si>
  <si>
    <t>1924307653</t>
  </si>
  <si>
    <t>Frézování živičného podkladu nebo krytu s naložením na dopravní prostředek plochy do 500 m2 bez překážek v trase pruhu šířky do 0,5 m, tloušťky vrstvy 40 mm</t>
  </si>
  <si>
    <t>"vybourání asf. souvrství v tl. 0,11m"</t>
  </si>
  <si>
    <t>"Přesná specifikace a popis položky viz část C2 přílohu č.1,3 a 5, včetně vytýčení odvozu na mezideponii a následného odvozu na skládku do 20 km"</t>
  </si>
  <si>
    <t>"odfrézování stmelené vrstvy, tl. 40 mm"</t>
  </si>
  <si>
    <t>"Příprava území Větev I" 1,5</t>
  </si>
  <si>
    <t>113154114-1</t>
  </si>
  <si>
    <t>Frézování živičného krytu tl 110 mm pruh š 0,5 m pl do 500 m2 bez překážek v trase</t>
  </si>
  <si>
    <t>-386801259</t>
  </si>
  <si>
    <t>Frézování živičného podkladu nebo krytu s naložením na dopravní prostředek plochy do 500 m2 bez překážek v trase pruhu šířky do 0,5 m, tloušťky vrstvy 110 mm</t>
  </si>
  <si>
    <t>P</t>
  </si>
  <si>
    <t>Poznámka k položce:
hmotnost sutě přepočtena na tl. 110mm</t>
  </si>
  <si>
    <t>"odfrézování stmelené vrstvy, tl. 110 mm"</t>
  </si>
  <si>
    <t>119001201-1</t>
  </si>
  <si>
    <t>Úprava zemin vápnem nebo směsnými hydraulickými pojivy včetně dodávky pojiva</t>
  </si>
  <si>
    <t>m3</t>
  </si>
  <si>
    <t>-1947675904</t>
  </si>
  <si>
    <t>Úprava zemin vápnem nebo směsnými hydraulickými pojivy za účelem zlepšení mechanických vlastností a zpracovatelnosti u hrubých terénních úprav, násypů a zásypů včetně dodávky pojiva</t>
  </si>
  <si>
    <t>"Zemní práce Větev I (na šířku 3,4m v délce 300m)" 1020*0,3</t>
  </si>
  <si>
    <t>"Zemní práce Větev III (na šířku 2,9m, v délce 580m)" 1682*0,3</t>
  </si>
  <si>
    <t>119001212-1</t>
  </si>
  <si>
    <t>Zemina promísená s vápnem na deponii</t>
  </si>
  <si>
    <t>1014336671</t>
  </si>
  <si>
    <t>Zemina promísená s vápnem na deponii za účelem zlepšení jejích mechanických vlastností do zásypů inženýrských sítí a stavebních objektů včetně dodávky pojiva</t>
  </si>
  <si>
    <t>"Hutněný násyp - dovoz z meziskládky"</t>
  </si>
  <si>
    <t>"Zemní práce Větev I" 165*0,5</t>
  </si>
  <si>
    <t>"Zemní práce Větev III" 410*0,5</t>
  </si>
  <si>
    <t>120901121</t>
  </si>
  <si>
    <t>Bourání zdiva z betonu prostého neprokládaného v odkopávkách nebo prokopávkách ručně</t>
  </si>
  <si>
    <t>-2146678052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</si>
  <si>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</si>
  <si>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"Příprava území Větev III" 0,3*0,6*5</t>
  </si>
  <si>
    <t>121101101</t>
  </si>
  <si>
    <t>Sejmutí ornice s přemístěním na vzdálenost do 50 m</t>
  </si>
  <si>
    <t>-1362380601</t>
  </si>
  <si>
    <t>Sejmutí ornice nebo lesní půdy s vodorovným přemístěním na hromady v místě upotřebení nebo na dočasné či trvalé skládky se složením, na vzdálenost do 50 m</t>
  </si>
  <si>
    <t>"Přesná specifikace a popis položky viz část C2 přílohu č.1 a 2, včetně vytýčení odvozu na mezideponii a uskladnění"</t>
  </si>
  <si>
    <t>"Skrývka ornice v tl. 0,25 m"</t>
  </si>
  <si>
    <t>"Příprava území Větev I" 995*0,25</t>
  </si>
  <si>
    <t>"Příprava území Větev III" 855*0,25</t>
  </si>
  <si>
    <t>122201102</t>
  </si>
  <si>
    <t>Odkopávky a prokopávky nezapažené v hornině tř. 3 objem do 1000 m3</t>
  </si>
  <si>
    <t>344981293</t>
  </si>
  <si>
    <t>Odkopávky a prokopávky nezapažené s přehozením výkopku na vzdálenost do 3 m nebo s naložením na dopravní prostředek v hornině tř. 3 přes 100 do 1 000 m3</t>
  </si>
  <si>
    <t>"Výkop"</t>
  </si>
  <si>
    <t>"Zemní práce Větev I" 165</t>
  </si>
  <si>
    <t>"Zemní práce Větev III" 410</t>
  </si>
  <si>
    <t>122201109</t>
  </si>
  <si>
    <t>Příplatek za lepivost u odkopávek v hornině tř. 1 až 3</t>
  </si>
  <si>
    <t>-1870719959</t>
  </si>
  <si>
    <t>Odkopávky a prokopávky nezapažené s přehozením výkopku na vzdálenost do 3 m nebo s naložením na dopravní prostředek v hornině tř. 3 Příplatek k cenám za lepivost horniny tř. 3</t>
  </si>
  <si>
    <t>"lepivost 50%"</t>
  </si>
  <si>
    <t>575*0,5 'Přepočtené koeficientem množství</t>
  </si>
  <si>
    <t>131201101</t>
  </si>
  <si>
    <t>Hloubení jam nezapažených v hornině tř. 3 objemu do 100 m3</t>
  </si>
  <si>
    <t>1787027597</t>
  </si>
  <si>
    <t>Hloubení nezapažených jam a zářezů s urovnáním dna do předepsaného profilu a spádu v hornině tř. 3 do 100 m3</t>
  </si>
  <si>
    <t>"Trubní propustek Větev III"</t>
  </si>
  <si>
    <t>"Přesná specifikace a popis položky viz část C2 přílohu č.1,3 a 7"</t>
  </si>
  <si>
    <t>"Odvoz přebytečného výkopu na mezideponii a následného odvozu na skládku do 20 km"</t>
  </si>
  <si>
    <t>"Čelo vtoku a odláždění"</t>
  </si>
  <si>
    <t>"Výkop (5m*5m*1m + 2(*2m*1,5m/2*5m))" 40</t>
  </si>
  <si>
    <t>"Čelo výtoku a odláždění"</t>
  </si>
  <si>
    <t>"Výkop (4m*4m*1m+ 2(*2m*1,5m/2*4m))" 28</t>
  </si>
  <si>
    <t>"Trubní těleso"</t>
  </si>
  <si>
    <t>"Výkop (5m*1,3m*0,55m)" 3,6</t>
  </si>
  <si>
    <t>"Dopravní značení"</t>
  </si>
  <si>
    <t>"Přesná specifikace a popis položky viz část C2 přílohu č.1,3"</t>
  </si>
  <si>
    <t>"výkop pro základ (0,6m*0,6m*0,6m)" 7*0,25</t>
  </si>
  <si>
    <t>131201109</t>
  </si>
  <si>
    <t>Příplatek za lepivost u hloubení jam nezapažených v hornině tř. 3</t>
  </si>
  <si>
    <t>-288635273</t>
  </si>
  <si>
    <t>Hloubení nezapažených jam a zářezů s urovnáním dna do předepsaného profilu a spádu Příplatek k cenám za lepivost horniny tř. 3</t>
  </si>
  <si>
    <t>"Přesná specifikace a popis položky viz část C2 přílohu č.1,3. Značky budou provedeny v základní velikosti v retroreflexní úpravě"</t>
  </si>
  <si>
    <t>73,35*0,5 'Přepočtené koeficientem množství</t>
  </si>
  <si>
    <t>151101101</t>
  </si>
  <si>
    <t>Zřízení příložného pažení a rozepření stěn rýh hl do 2 m</t>
  </si>
  <si>
    <t>7438203</t>
  </si>
  <si>
    <t>Zřízení pažení a rozepření stěn rýh pro podzemní vedení pro všechny šířky rýhy příložné pro jakoukoliv mezerovitost, hloubky do 2 m</t>
  </si>
  <si>
    <t>"jednostranné pažení při hraně vozovky"</t>
  </si>
  <si>
    <t>"Čelo na vtoku a odláždění" 5*2</t>
  </si>
  <si>
    <t>"Čelo na výtoku a odláždění" 4*2</t>
  </si>
  <si>
    <t>151101111</t>
  </si>
  <si>
    <t>Odstranění příložného pažení a rozepření stěn rýh hl do 2 m</t>
  </si>
  <si>
    <t>-1133870999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</si>
  <si>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</si>
  <si>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</si>
  <si>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</si>
  <si>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-1612077238</t>
  </si>
  <si>
    <t>Svislé přemístění výkopku bez naložení do dopravní nádoby avšak s vyprázdněním dopravní nádoby na hromadu nebo do dopravního prostředku z horniny tř. 1 až 4, při hloubce výkopu přes 1 do 2,5 m</t>
  </si>
  <si>
    <t>16</t>
  </si>
  <si>
    <t>162601102</t>
  </si>
  <si>
    <t>Vodorovné přemístění do 5000 m výkopku/sypaniny z horniny tř. 1 až 4</t>
  </si>
  <si>
    <t>759872626</t>
  </si>
  <si>
    <t>Vodorovné přemístění výkopku nebo sypaniny po suchu na obvyklém dopravním prostředku, bez naložení výkopku, avšak se složením bez rozhrnutí z horniny tř. 1 až 4 na vzdálenost přes 4 000 do 5 000 m</t>
  </si>
  <si>
    <t>"Skrývka ornice v tl. 0,25 m - odvoz na meziskládku a uskladnění"</t>
  </si>
  <si>
    <t>"Zpětné rozprostření ornice - dovoz z meziskládky"</t>
  </si>
  <si>
    <t>"Příprava území Větev I" 248,75</t>
  </si>
  <si>
    <t>"Příprava území Větev III" 213,75</t>
  </si>
  <si>
    <t>"Výkop - odvoz na meziskládku a uskladnění"</t>
  </si>
  <si>
    <t>"Výkop - odvoz na meziskládku a uskladnění (přebytečný materiál)"</t>
  </si>
  <si>
    <t>"Čelo vtoku a odláždění" 40,0-34,7</t>
  </si>
  <si>
    <t>"Čelo výtoku a odláždění" 28,0-23,2</t>
  </si>
  <si>
    <t>"Trubní těleso" 3,6</t>
  </si>
  <si>
    <t>"výkop pro základ - odvoz na meziskládku a uskladnění" 1,75</t>
  </si>
  <si>
    <t>17</t>
  </si>
  <si>
    <t>162602112</t>
  </si>
  <si>
    <t>Vodorovné přemístění drnu bez naložení se složením do 5000 m</t>
  </si>
  <si>
    <t>100224808</t>
  </si>
  <si>
    <t>Vodorovné přemístění drnu na suchu na vzdálenost přes 4000 do 5000 m</t>
  </si>
  <si>
    <t>18</t>
  </si>
  <si>
    <t>162701105</t>
  </si>
  <si>
    <t>Vodorovné přemístění do 10000 m výkopku/sypaniny z horniny tř. 1 až 4</t>
  </si>
  <si>
    <t>-1717766620</t>
  </si>
  <si>
    <t>Vodorovné přemístění výkopku nebo sypaniny po suchu na obvyklém dopravním prostředku, bez naložení výkopku, avšak se složením bez rozhrnutí z horniny tř. 1 až 4 na vzdálenost přes 9 000 do 10 000 m</t>
  </si>
  <si>
    <t>"Výkop - odvoz na skládku a uložení"</t>
  </si>
  <si>
    <t>"Výkop - odvoz na skládku a uložení (přebytečný materiál)"</t>
  </si>
  <si>
    <t>"Čelo vtoku a odláždění" 5,3</t>
  </si>
  <si>
    <t>"Čelo výtoku a odláždění" 4,8</t>
  </si>
  <si>
    <t>"výkop pro základ - odvoz na skládku a uložení" 1,75</t>
  </si>
  <si>
    <t>19</t>
  </si>
  <si>
    <t>162701109</t>
  </si>
  <si>
    <t>Příplatek k vodorovnému přemístění výkopku/sypaniny z horniny tř. 1 až 4 ZKD 1000 m přes 10000 m</t>
  </si>
  <si>
    <t>2038716476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</si>
  <si>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</si>
  <si>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"Zemní práce Větev I" 165*0,5*10</t>
  </si>
  <si>
    <t>"Zemní práce Větev III" 410*0,5*10</t>
  </si>
  <si>
    <t>"Čelo vtoku a odláždění" 5,3*10</t>
  </si>
  <si>
    <t>"Čelo výtoku a odláždění" 4,8*10</t>
  </si>
  <si>
    <t>"Trubní těleso" 3,6*10</t>
  </si>
  <si>
    <t>"výkop pro základ - odvoz na skládku a uložení" 1,75*10</t>
  </si>
  <si>
    <t>20</t>
  </si>
  <si>
    <t>162702111</t>
  </si>
  <si>
    <t>Vodorovné přemístění drnu bez naložení se složením do 6000 m</t>
  </si>
  <si>
    <t>-521874773</t>
  </si>
  <si>
    <t>Vodorovné přemístění drnu na suchu na vzdálenost přes 5000 do 6000 m</t>
  </si>
  <si>
    <t>162702119</t>
  </si>
  <si>
    <t>Příplatek k vodorovnému přemístění drnu do 6000 m ZKD 1000 m</t>
  </si>
  <si>
    <t>1715560060</t>
  </si>
  <si>
    <t>Vodorovné přemístění drnu na suchu Příplatek k ceně za každých dalších i započatých 1000 m</t>
  </si>
  <si>
    <t>"Příprava území Větev I" 3010*14</t>
  </si>
  <si>
    <t>"Příprava území Větev III" 3045*14</t>
  </si>
  <si>
    <t>22</t>
  </si>
  <si>
    <t>167101102</t>
  </si>
  <si>
    <t>Nakládání výkopku z hornin tř. 1 až 4 přes 100 m3</t>
  </si>
  <si>
    <t>-1608875588</t>
  </si>
  <si>
    <t>Nakládání, skládání a překládání neulehlého výkopku nebo sypaniny nakládání, množství přes 100 m3, z hornin tř. 1 až 4</t>
  </si>
  <si>
    <t>23</t>
  </si>
  <si>
    <t>167102111</t>
  </si>
  <si>
    <t>Nakládání drnu ze skládky</t>
  </si>
  <si>
    <t>1453377915</t>
  </si>
  <si>
    <t>24</t>
  </si>
  <si>
    <t>171101101</t>
  </si>
  <si>
    <t>Uložení sypaniny z hornin soudržných do násypů zhutněných na 95 % PS</t>
  </si>
  <si>
    <t>-1486216839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</si>
  <si>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</si>
  <si>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"Zemní práce Větev I" 956</t>
  </si>
  <si>
    <t>"Zemní práce Větev III" 225</t>
  </si>
  <si>
    <t>25</t>
  </si>
  <si>
    <t>M</t>
  </si>
  <si>
    <t>103641000-1</t>
  </si>
  <si>
    <t>zemina pro terénní úpravy - tříděná</t>
  </si>
  <si>
    <t>t</t>
  </si>
  <si>
    <t>564429472</t>
  </si>
  <si>
    <t>"Zemní práce Větev I" 956-82,5</t>
  </si>
  <si>
    <t>"Zemní práce Větev III" 225-205</t>
  </si>
  <si>
    <t>893,5*1,8 'Přepočtené koeficientem množství</t>
  </si>
  <si>
    <t>26</t>
  </si>
  <si>
    <t>171201201</t>
  </si>
  <si>
    <t>Uložení sypaniny na skládky</t>
  </si>
  <si>
    <t>474470419</t>
  </si>
  <si>
    <t>27</t>
  </si>
  <si>
    <t>171201211</t>
  </si>
  <si>
    <t>Poplatek za uložení stavebního odpadu - zeminy a kameniva na skládce</t>
  </si>
  <si>
    <t>-281649997</t>
  </si>
  <si>
    <t>Poplatek za uložení stavebního odpadu na skládce (skládkovné) zeminy a kameniva zatříděného do Katalogu odpadů pod kódem 170 504</t>
  </si>
  <si>
    <t>"Příprava území Větev I" 3010*0,1</t>
  </si>
  <si>
    <t>"Příprava území Větev III" 3045*0,1</t>
  </si>
  <si>
    <t>908,45*1,8 'Přepočtené koeficientem množství</t>
  </si>
  <si>
    <t>28</t>
  </si>
  <si>
    <t>174101101</t>
  </si>
  <si>
    <t>Zásyp jam, šachet rýh nebo kolem objektů sypaninou se zhutněním</t>
  </si>
  <si>
    <t>-1056023468</t>
  </si>
  <si>
    <t>Zásyp sypaninou z jakékoliv horniny s uložením výkopku ve vrstvách se zhutněním jam, šachet, rýh nebo kolem objektů v těchto vykopávkách</t>
  </si>
  <si>
    <t>"Zásyp z vhodného materiálu ponechaného v místě z výkopů, vč. výběru"</t>
  </si>
  <si>
    <t>"Hutněný zásyp PS 95% (5m*5m*1m -3,85m*1,55m*0,9m)+(2(2m*1,5m/2*5m-2(1,5m*1,3m/2*0,75m)" 34,7</t>
  </si>
  <si>
    <t>"Hutněný zásyp PS 95% (4m*4m*1m-2,4m*1,55m*0,9m)+(2(2m*1,5m/2*4m)-2(1,2m*1,22m/2*0,75m)" 23,2</t>
  </si>
  <si>
    <t>29</t>
  </si>
  <si>
    <t>181301112</t>
  </si>
  <si>
    <t>Rozprostření ornice tl vrstvy do 150 mm pl přes 500 m2 v rovině nebo ve svahu do 1:5</t>
  </si>
  <si>
    <t>-1406033871</t>
  </si>
  <si>
    <t>Rozprostření a urovnání ornice v rovině nebo ve svahu sklonu do 1:5 při souvislé ploše přes 500 m2, tl. vrstvy přes 100 do 150 mm</t>
  </si>
  <si>
    <t>"Zemní práce Větev I" 2530</t>
  </si>
  <si>
    <t>"Zemní práce Větev III" 2255</t>
  </si>
  <si>
    <t>30</t>
  </si>
  <si>
    <t>103641010-1</t>
  </si>
  <si>
    <t>zemina pro terénní úpravy -  ornice</t>
  </si>
  <si>
    <t>-320711267</t>
  </si>
  <si>
    <t>"Zemní práce Větev I" 145</t>
  </si>
  <si>
    <t>"Zemní práce Větev III" 125</t>
  </si>
  <si>
    <t>270*1,8 'Přepočtené koeficientem množství</t>
  </si>
  <si>
    <t>31</t>
  </si>
  <si>
    <t>181951102</t>
  </si>
  <si>
    <t>Úprava pláně v hornině tř. 1 až 4 se zhutněním</t>
  </si>
  <si>
    <t>-1616894297</t>
  </si>
  <si>
    <t>Úprava pláně vyrovnáním výškových rozdílů v hornině tř. 1 až 4 se zhutněním</t>
  </si>
  <si>
    <t>"Zemní práce Větev I  (na šířku 3,4m v délce 160m)" 544</t>
  </si>
  <si>
    <t>"Zemní práce Větev III (na šířku 2,9m v délce 70m)" 203</t>
  </si>
  <si>
    <t>32</t>
  </si>
  <si>
    <t>184813212</t>
  </si>
  <si>
    <t>Ochranné oplocení kořenové zóny stromu v rovině nebo na svahu do 1:5, výšky do 2000 mm</t>
  </si>
  <si>
    <t>m</t>
  </si>
  <si>
    <t>-1897900766</t>
  </si>
  <si>
    <t>Ochranné oplocení kořenové zóny stromu v rovině nebo na svahu do 1:5, výšky přes 1500 do 2000 mm</t>
  </si>
  <si>
    <t>"(ochrana kmene vypolštářovaným bedněním z fošen, vysokým nejméně 2 m), cca 6m/ks"</t>
  </si>
  <si>
    <t>"Příprava území Větev I" 50*6</t>
  </si>
  <si>
    <t>33</t>
  </si>
  <si>
    <t>184813252</t>
  </si>
  <si>
    <t>Odstranění ochranného oplocení kořenové zóny stromu v rovině nebo na svahu do 1:5, výšky do 2000 mm</t>
  </si>
  <si>
    <t>-1003953127</t>
  </si>
  <si>
    <t>Odstranění ochranného oplocení kořenové zóny stromu v rovině nebo na svahu do 1:5, výšky přes 1500 do 2000 mm</t>
  </si>
  <si>
    <t>Zakládání</t>
  </si>
  <si>
    <t>34</t>
  </si>
  <si>
    <t>274311128</t>
  </si>
  <si>
    <t>Základové pasy, prahy, věnce a ostruhy z betonu prostého C 30/37</t>
  </si>
  <si>
    <t>261448207</t>
  </si>
  <si>
    <t>Základové konstrukce z betonu prostého pasy, prahy, věnce a ostruhy ve výkopu nebo na hlavách pilot C 30/37</t>
  </si>
  <si>
    <t>"Betonový práh 30/60, beton C30/37 XF4"</t>
  </si>
  <si>
    <t>"Čelo na vtoku a odláždění" 0,7</t>
  </si>
  <si>
    <t>Vodorovné konstrukce</t>
  </si>
  <si>
    <t>35</t>
  </si>
  <si>
    <t>451315114</t>
  </si>
  <si>
    <t>Podkladní nebo výplňová vrstva z betonu C 12/15 tl do 100 mm</t>
  </si>
  <si>
    <t>2081057002</t>
  </si>
  <si>
    <t>Podkladní a výplňové vrstvy z betonu prostého tloušťky do 100 mm, z betonu C 12/15</t>
  </si>
  <si>
    <t>"Podkladní beton základové patky C12/15, tl. 100mm vč. rezervy na nerovnost podkladu  (1,75m*4,05m)" 7,5</t>
  </si>
  <si>
    <t>"Podkladní beton základové patky C12/15, tl. 100mm vč. rezervy na nerovnost podkladu (1,75m*2,6m)" 5,0</t>
  </si>
  <si>
    <t>36</t>
  </si>
  <si>
    <t>451315111</t>
  </si>
  <si>
    <t>Podkladní nebo vyrovnávací vrstva z betonu C25/30 tl 100 mm</t>
  </si>
  <si>
    <t>-370537730</t>
  </si>
  <si>
    <t>Podkladní nebo vyrovnávací vrstva z betonu prostého tř. C 25/30, ve vrstvě do 100 mm</t>
  </si>
  <si>
    <t>"Betonové lože dlažby C25/30 n XF3, tl. 100 mm (4,5m*4m)" 18</t>
  </si>
  <si>
    <t>"Betonové lože dlažby C25/30 n XF3, tl. 100 mm (3,5m*1,5m)" 5,25</t>
  </si>
  <si>
    <t>37</t>
  </si>
  <si>
    <t>451315124</t>
  </si>
  <si>
    <t>Podkladní nebo výplňová vrstva z betonu C 12/15 tl do 150 mm</t>
  </si>
  <si>
    <t>-254868597</t>
  </si>
  <si>
    <t>Podkladní a výplňové vrstvy z betonu prostého tloušťky do 150 mm, z betonu C 12/15</t>
  </si>
  <si>
    <t>"Podkladní beton pod trouby C12/15, tl. 140mm vč. rezervy na nerovnost podkladu  (8m*1,3m)" 12</t>
  </si>
  <si>
    <t>Komunikace pozemní</t>
  </si>
  <si>
    <t>38</t>
  </si>
  <si>
    <t>564861111</t>
  </si>
  <si>
    <t>Podklad ze štěrkodrtě ŠD tl 200 mm</t>
  </si>
  <si>
    <t>-1674463421</t>
  </si>
  <si>
    <t>Podklad ze štěrkodrti ŠD s rozprostřením a zhutněním, po zhutnění tl. 200 mm</t>
  </si>
  <si>
    <t>"200 mm  Štěrkodrť   ŠDA 0/32   ČSN 73 6126-1" 13,5</t>
  </si>
  <si>
    <t>39</t>
  </si>
  <si>
    <t>564871111</t>
  </si>
  <si>
    <t>Podklad ze štěrkodrtě ŠD tl 250 mm</t>
  </si>
  <si>
    <t>-1166347376</t>
  </si>
  <si>
    <t>Podklad ze štěrkodrti ŠD s rozprostřením a zhutněním, po zhutnění tl. 250 mm</t>
  </si>
  <si>
    <t>"Konstrukce vozovek Větev I" 1330</t>
  </si>
  <si>
    <t>"Konstrukce vozovek Větev III" 1510</t>
  </si>
  <si>
    <t>40</t>
  </si>
  <si>
    <t>565155111</t>
  </si>
  <si>
    <t>Asfaltový beton vrstva podkladní ACP 16 (obalované kamenivo OKS) tl 70 mm š do 3 m</t>
  </si>
  <si>
    <t>-275823437</t>
  </si>
  <si>
    <t>Asfaltový beton vrstva podkladní ACP 16 (obalované kamenivo střednězrnné - OKS) s rozprostřením a zhutněním v pruhu šířky do 3 m, po zhutnění tl. 70 mm</t>
  </si>
  <si>
    <t>"Konstrukce vozovek Větev I" 1425</t>
  </si>
  <si>
    <t>"Konstrukce vozovek Větev III" 1640</t>
  </si>
  <si>
    <t>"Napojení na stávající vozovku"</t>
  </si>
  <si>
    <t>"70 mm  Asfaltový beton  ACP 16+ 40/60  ČSN 73 6131, ČSN EN 1308-1"</t>
  </si>
  <si>
    <t>"Konstrukce vozovek Větev I" 1</t>
  </si>
  <si>
    <t>41</t>
  </si>
  <si>
    <t>567123811</t>
  </si>
  <si>
    <t>Podklad ze směsi stmelené cementem na dálnici SC C 8/10 (KSC I) tl 120 mm</t>
  </si>
  <si>
    <t>-1241842249</t>
  </si>
  <si>
    <t>Podklad ze směsi stmelené cementem na dálnici a letištních plochách bez dilatačních spár, s rozprostřením a zhutněním SC C 8/10 (KSC I), po zhutnění tl. 120 mm</t>
  </si>
  <si>
    <t>"Obnova konstrukce vozovky stávající polní cesty"</t>
  </si>
  <si>
    <t>"pol. vč. úpravy 0,8-1,1/0,6-0,9 kg/m2   N2VA, ČSN EN 12271"</t>
  </si>
  <si>
    <t>"120 mm  C8/10   ČSN EN 14227-1, ČSN 736124-1" 9</t>
  </si>
  <si>
    <t>42</t>
  </si>
  <si>
    <t>573191111</t>
  </si>
  <si>
    <t>Postřik infiltrační kationaktivní emulzí v množství do 1 kg/m2</t>
  </si>
  <si>
    <t>1392346441</t>
  </si>
  <si>
    <t>Postřik infiltrační kationaktivní emulzí v množství do 1,00 kg/m2</t>
  </si>
  <si>
    <t>43</t>
  </si>
  <si>
    <t>573231106</t>
  </si>
  <si>
    <t>Postřik živičný spojovací ze silniční emulze v množství do 0,30 kg/m2</t>
  </si>
  <si>
    <t>-1593263578</t>
  </si>
  <si>
    <t>Postřik spojovací PS bez posypu kamenivem ze silniční emulze, v množství do 0,30 kg/m2</t>
  </si>
  <si>
    <t>"0,2 kg/m2 postřik spojovací PS-E   ČSN 73 6129"</t>
  </si>
  <si>
    <t>"Konstrukce vozovek Větev I" 2</t>
  </si>
  <si>
    <t>44</t>
  </si>
  <si>
    <t>577134211</t>
  </si>
  <si>
    <t>Asfaltový beton vrstva obrusná ACO 11 (ABS) tř. II tl 40 mm š do 3 m z nemodifikovaného asfaltu</t>
  </si>
  <si>
    <t>272669540</t>
  </si>
  <si>
    <t>Asfaltový beton vrstva obrusná ACO 11 (ABS) s rozprostřením a se zhutněním z nemodifikovaného asfaltu v pruhu šířky do 3 m tř. II, po zhutnění tl. 40 mm</t>
  </si>
  <si>
    <t>"40 mm  Asfaltový beton  ACO 11 50/70 ČSN 73 6131, ČSN EN 1308-1"</t>
  </si>
  <si>
    <t>45</t>
  </si>
  <si>
    <t>594411111</t>
  </si>
  <si>
    <t>Dlažba z lomového kamene s provedením lože z MC</t>
  </si>
  <si>
    <t>1099619918</t>
  </si>
  <si>
    <t>Dlažba nebo přídlažba z lomového kamene lomařsky upraveného rigolového v ploše vodorovné nebo ve sklonu tl. do 250 mm, bez vyplnění spár, s provedením lože tl. 50 mm z cementové malty</t>
  </si>
  <si>
    <t>"Kamenná dlažba tl. 200 mm včetně vyspárování maltou M25 XF3"</t>
  </si>
  <si>
    <t>"Čelo na vtoku a odláždění (4,5m*4m)" 18</t>
  </si>
  <si>
    <t>"Čelo na výtoku a odláždění (3,5m*1,5m)" 5,25</t>
  </si>
  <si>
    <t>46</t>
  </si>
  <si>
    <t>599632111</t>
  </si>
  <si>
    <t>Vyplnění spár dlažby z lomového kamene MC se zatřením</t>
  </si>
  <si>
    <t>-1499452567</t>
  </si>
  <si>
    <t>Vyplnění spár dlažby (přídlažby) z lomového kamene v jakémkoliv sklonu plochy a jakékoliv tloušťky cementovou maltou se zatřením</t>
  </si>
  <si>
    <t>Ostatní konstrukce a práce, bourání</t>
  </si>
  <si>
    <t>47</t>
  </si>
  <si>
    <t>911381114</t>
  </si>
  <si>
    <t>Silniční svodidlo betonové jednostranné průběžné délky 2 m výšky do 0,8 m</t>
  </si>
  <si>
    <t>-438287897</t>
  </si>
  <si>
    <t>Silniční svodidlo betonové jednostranné průběžné délky 2 m, výšky do 0,8 m</t>
  </si>
  <si>
    <t>Poznámka k položce:
materiál v majetku zhotovitele, pol. vč. pronájmu</t>
  </si>
  <si>
    <t>"Ochrana státního triangulačního bodu"</t>
  </si>
  <si>
    <t>"ohraničení bodu betonovými svodidly výšky 500 mm,  včetně pronájmu na cca 3 měsíce, osazení a odstranění"</t>
  </si>
  <si>
    <t>"betonová svodidla výšky 500 mm, délka 2m"</t>
  </si>
  <si>
    <t>"Příprava území Větev I" 6*2</t>
  </si>
  <si>
    <t>48</t>
  </si>
  <si>
    <t>911381812</t>
  </si>
  <si>
    <t>Odstranění silničního betonového svodidla délky 2 m výšky 0,8 m</t>
  </si>
  <si>
    <t>1969547135</t>
  </si>
  <si>
    <t>Odstranění silničního betonového svodidla s naložením na dopravní prostředek délky 2 m, výšky 0,8 m</t>
  </si>
  <si>
    <t>Poznámka k položce:
pol. vč. odvozu dle dodavatele</t>
  </si>
  <si>
    <t>49</t>
  </si>
  <si>
    <t>914111111</t>
  </si>
  <si>
    <t>Montáž svislé dopravní značky do velikosti 1 m2 objímkami na sloupek nebo konzolu</t>
  </si>
  <si>
    <t>1333294792</t>
  </si>
  <si>
    <t>Montáž svislé dopravní značky základní velikosti do 1 m2 objímkami na sloupky nebo konzoly</t>
  </si>
  <si>
    <t>"Přesná specifikace a popis položky viz část C2 přílohu č.1,3, značky budou provedeny v základní velikosti v retroreflexní úpravě"</t>
  </si>
  <si>
    <t>"směrová tabule IS 19d" 1</t>
  </si>
  <si>
    <t>"směrová tabule IS 19c" 1</t>
  </si>
  <si>
    <t>"směrová tabulka IS 21a" 5</t>
  </si>
  <si>
    <t>"směrová tabulka IS 21c" 1</t>
  </si>
  <si>
    <t>"IP 10a" 1</t>
  </si>
  <si>
    <t>"B 20a" 1</t>
  </si>
  <si>
    <t>"E 13" 2</t>
  </si>
  <si>
    <t>"C 9a " 2</t>
  </si>
  <si>
    <t>"C 9b" 2</t>
  </si>
  <si>
    <t>50</t>
  </si>
  <si>
    <t>40445495</t>
  </si>
  <si>
    <t>značka dopravní svislá retroreflexní fólie tř 1 FeZn prolis 850x200mm</t>
  </si>
  <si>
    <t>616200229</t>
  </si>
  <si>
    <t>51</t>
  </si>
  <si>
    <t>40445493</t>
  </si>
  <si>
    <t>značka dopravní svislá retroreflexní fólie tř 1 FeZn prolis 300x200mm</t>
  </si>
  <si>
    <t>-1712456599</t>
  </si>
  <si>
    <t>52</t>
  </si>
  <si>
    <t>40445480</t>
  </si>
  <si>
    <t>značka dopravní svislá retroreflexní fólie tř 1 FeZn prolis 500x700mm</t>
  </si>
  <si>
    <t>780380395</t>
  </si>
  <si>
    <t>53</t>
  </si>
  <si>
    <t>40445478</t>
  </si>
  <si>
    <t>značka dopravní svislá retroreflexní fólie tř 1 FeZn prolis D 700mm</t>
  </si>
  <si>
    <t>-800663473</t>
  </si>
  <si>
    <t>54</t>
  </si>
  <si>
    <t>40445477</t>
  </si>
  <si>
    <t>značka dopravní svislá retroreflexní fólie tř 1 FeZn prolis 500x500mm</t>
  </si>
  <si>
    <t>-180362700</t>
  </si>
  <si>
    <t>55</t>
  </si>
  <si>
    <t>914111121</t>
  </si>
  <si>
    <t>Montáž svislé dopravní značky do velikosti 2 m2 objímkami na sloupek nebo konzolu</t>
  </si>
  <si>
    <t>-163999089</t>
  </si>
  <si>
    <t>Montáž svislé dopravní značky základní velikosti do 2 m2 objímkami na sloupky nebo konzoly</t>
  </si>
  <si>
    <t>"Návěst před křižovatkou IS 20" 3</t>
  </si>
  <si>
    <t>56</t>
  </si>
  <si>
    <t>40445481</t>
  </si>
  <si>
    <t>značka dopravní svislá retroreflexní fólie tř 1 FeZn prolis 1000x1500mm</t>
  </si>
  <si>
    <t>400993336</t>
  </si>
  <si>
    <t>57</t>
  </si>
  <si>
    <t>914511111</t>
  </si>
  <si>
    <t>Montáž sloupku dopravních značek délky do 3,5 m s betonovým základem</t>
  </si>
  <si>
    <t>-920094436</t>
  </si>
  <si>
    <t>Montáž sloupku dopravních značek délky do 3,5 m do betonového základu</t>
  </si>
  <si>
    <t>"pol. vč. betonového základu C16/20 n XF1 0,25m/ks"</t>
  </si>
  <si>
    <t>"pozinkovaný sloupek dl. 3m" 7</t>
  </si>
  <si>
    <t>58</t>
  </si>
  <si>
    <t>40445225</t>
  </si>
  <si>
    <t>sloupek Zn pro dopravní značku D 60mm v 350mm</t>
  </si>
  <si>
    <t>-918175332</t>
  </si>
  <si>
    <t>59</t>
  </si>
  <si>
    <t>916131213</t>
  </si>
  <si>
    <t>Osazení silničního obrubníku betonového stojatého s boční opěrou do lože z betonu prostého</t>
  </si>
  <si>
    <t>-1320209688</t>
  </si>
  <si>
    <t>Osazení silničního obrubníku betonového se zřízením lože, s vyplněním a zatřením spár cementovou maltou stojatého s boční opěrou z betonu prostého, do lože z betonu prostého</t>
  </si>
  <si>
    <t>"Konstrukce vozovek Větev I" 940</t>
  </si>
  <si>
    <t>"Konstrukce vozovek Větev III" 1310</t>
  </si>
  <si>
    <t>60</t>
  </si>
  <si>
    <t>59217017</t>
  </si>
  <si>
    <t>obrubník betonový chodníkový 100x10x25 cm</t>
  </si>
  <si>
    <t>-1305715648</t>
  </si>
  <si>
    <t>61</t>
  </si>
  <si>
    <t>919121112-1</t>
  </si>
  <si>
    <t>Těsnění spár styčných ploch nalitím na výšku 40mm</t>
  </si>
  <si>
    <t>2085104680</t>
  </si>
  <si>
    <t>Utěsnění dilatačních spár zálivkou v cementobetonovém nebo živičném krytu nalitím na výšku 40mm</t>
  </si>
  <si>
    <t>"Pracovní spoj"</t>
  </si>
  <si>
    <t>"Spáry v asfaltové vozovce Větev I" 4</t>
  </si>
  <si>
    <t>62</t>
  </si>
  <si>
    <t>919121112-2</t>
  </si>
  <si>
    <t>Těsnění spár styčných ploch nalitím na výšku 70mm</t>
  </si>
  <si>
    <t>2033732027</t>
  </si>
  <si>
    <t>Utěsnění dilatačních spár zálivkou v cementobetonovém nebo živičném krytu nalitím na výšku 70mm</t>
  </si>
  <si>
    <t>"Spáry v asfaltové vozovce Větev I" 3</t>
  </si>
  <si>
    <t>63</t>
  </si>
  <si>
    <t>919121112-3</t>
  </si>
  <si>
    <t>Těsnění spár styčných ploch nalitím na výšku 110mm</t>
  </si>
  <si>
    <t>-148437780</t>
  </si>
  <si>
    <t>Utěsnění dilatačních spár zálivkou v cementobetonovém nebo živičném krytu nalitím na výšku 110mm</t>
  </si>
  <si>
    <t>"Spáry v asfaltové vozovce Větev I" 940</t>
  </si>
  <si>
    <t>"Spáry v asfaltové vozovce Větev III" 1310</t>
  </si>
  <si>
    <t>"Spáry v asfaltové vozovce Větev III" 10</t>
  </si>
  <si>
    <t>64</t>
  </si>
  <si>
    <t>919121121</t>
  </si>
  <si>
    <t>Těsnění spár zálivkou za studena pro komůrky š do 15 mm hl do 25 mm s těsnicím profilem</t>
  </si>
  <si>
    <t>249617563</t>
  </si>
  <si>
    <t>Utěsnění dilatačních spár zálivkou za studena v cementobetonovém nebo živičném krytu včetně adhezního nátěru s těsnicím profilem pod zálivkou, pro komůrky šířky do 15 mm, hloubky do 25 mm</t>
  </si>
  <si>
    <t>"Spáry v asfaltové vozovce Větev I" 944</t>
  </si>
  <si>
    <t>"Spáry v asfaltové vozovce Větev III" 1320</t>
  </si>
  <si>
    <t>65</t>
  </si>
  <si>
    <t>919411141</t>
  </si>
  <si>
    <t>Čelo propustku z betonu prostého se zvýšenými nároky na prostředí pro propustek z trub DN 600 až 800</t>
  </si>
  <si>
    <t>86403699</t>
  </si>
  <si>
    <t>Čelo propustku včetně římsy z betonu prostého se zvýšenými nároky na prostředí, pro propustek z trub DN 600 až 800 mm</t>
  </si>
  <si>
    <t>"Čelo na vtoku"</t>
  </si>
  <si>
    <t>"Zákl. patka, C30/37 XF4 (1,55m*3,85m*0,8m=4,8m3) + Čelo, C30/37 XF4/XD3/XC4 ((1,3m*3,85m*0,75m-pí*0,3m^2*0,75m=3,6m3)+(0,3m*3,85m*0,75m)=4,5m3)" 1</t>
  </si>
  <si>
    <t>"Čelo na výtoku"</t>
  </si>
  <si>
    <t>"Zákl. patka, C30/37 XF4 (1,55m*2,4m*0,8m=3m3) + Čelo, C30/37 XF4/XD3/XC4 ((1,22m*2,4m*0,75m-pí*0,3m^2*0,75m=3,6m3)+(0,3m*2,4m*0,75m)=2,6m3)" 1</t>
  </si>
  <si>
    <t>66</t>
  </si>
  <si>
    <t>919521015</t>
  </si>
  <si>
    <t>Zřízení propustků z trub betonových DN 600</t>
  </si>
  <si>
    <t>-1415022909</t>
  </si>
  <si>
    <t>Zřízení propustků a hospodářských přejezdů z trub betonových a železobetonových do DN 600</t>
  </si>
  <si>
    <t>Poznámka k položce:
1ks roury seříznutý na délku 1,6m</t>
  </si>
  <si>
    <t>"Zřízení propustku z trub TZH-Q 60/250 vč. dodávky 6ks podkladních prefabrikátů TBX-Q 60-80/15/17 (součást položky)" 9,1</t>
  </si>
  <si>
    <t>67</t>
  </si>
  <si>
    <t>59222001</t>
  </si>
  <si>
    <t>trouba hrdlová přímá železobetonová s integrovaným těsněním  60 x 250 x 10 cm</t>
  </si>
  <si>
    <t>-426942242</t>
  </si>
  <si>
    <t>"Zřízení propustku z trub TZH-Q 60/250 vč. dodávky 6ks podkladních prefabrikátů TBX-Q 60-80/15/17 (součást položky)" 9,1*1,02</t>
  </si>
  <si>
    <t>68</t>
  </si>
  <si>
    <t>919535556</t>
  </si>
  <si>
    <t>Obetonování trubního propustku betonem se zvýšenými nároky na prostředí tř. C 25/30</t>
  </si>
  <si>
    <t>1472715391</t>
  </si>
  <si>
    <t>Obetonování trubního propustku betonem prostým se zvýšenými nároky na prostředí tř. C 25/30</t>
  </si>
  <si>
    <t>"Obetonování beton C25/30 XF3 (8m*1,3m*1,14m-pí*0,3m^2*8)" 9,5</t>
  </si>
  <si>
    <t>69</t>
  </si>
  <si>
    <t>919735111</t>
  </si>
  <si>
    <t>Řezání stávajícího živičného krytu hl do 50 mm</t>
  </si>
  <si>
    <t>-1258002867</t>
  </si>
  <si>
    <t>Řezání stávajícího živičného krytu nebo podkladu hloubky do 50 mm</t>
  </si>
  <si>
    <t>"zaříznutí stmelených vrstev na hl. 40 mm"</t>
  </si>
  <si>
    <t>"Příprava území Větev I" 3,0</t>
  </si>
  <si>
    <t>70</t>
  </si>
  <si>
    <t>919735113</t>
  </si>
  <si>
    <t>Řezání stávajícího živičného krytu hl do 150 mm</t>
  </si>
  <si>
    <t>1435285091</t>
  </si>
  <si>
    <t>Řezání stávajícího živičného krytu nebo podkladu hloubky přes 100 do 150 mm</t>
  </si>
  <si>
    <t>"zaříznutí stmelených vrstev na hl. 110 mm"</t>
  </si>
  <si>
    <t>71</t>
  </si>
  <si>
    <t>919735122-1</t>
  </si>
  <si>
    <t>Řezání betonového nebo železobetonového potrubí DN 600</t>
  </si>
  <si>
    <t>-1884906719</t>
  </si>
  <si>
    <t>Řezání betonového nebo železobetonového potrubí DN 600 tl. stěny do 100 mm</t>
  </si>
  <si>
    <t>"Zřízení propustku z trub TZH-Q 60/250" 1</t>
  </si>
  <si>
    <t>72</t>
  </si>
  <si>
    <t>919735123</t>
  </si>
  <si>
    <t>Řezání stávajícího betonového krytu hl do 150 mm</t>
  </si>
  <si>
    <t>-748940865</t>
  </si>
  <si>
    <t>Řezání stávajícího betonového krytu nebo podkladu hloubky přes 100 do 150 mm</t>
  </si>
  <si>
    <t>"zaříznutí kce vozovky na hl. 120 mm" 9</t>
  </si>
  <si>
    <t>73</t>
  </si>
  <si>
    <t>966008213</t>
  </si>
  <si>
    <t>Bourání odvodňovacího žlabu z betonových příkopových tvárnic š do 1 200 mm</t>
  </si>
  <si>
    <t>547349083</t>
  </si>
  <si>
    <t>Bourání odvodňovacího žlabu s odklizením a uložením vybouraného materiálu na skládku na vzdálenost do 10 m nebo s naložením na dopravní prostředek z betonových příkopových tvárnic nebo desek šířky přes 800 do 1 200 mm</t>
  </si>
  <si>
    <t>"Příprava území Větev III" 13/0,9</t>
  </si>
  <si>
    <t>997</t>
  </si>
  <si>
    <t>Přesun sutě</t>
  </si>
  <si>
    <t>74</t>
  </si>
  <si>
    <t>997221551</t>
  </si>
  <si>
    <t>Vodorovná doprava suti ze sypkých materiálů do 1 km</t>
  </si>
  <si>
    <t>-473515076</t>
  </si>
  <si>
    <t>Vodorovná doprava suti bez naložení, ale se složením a s hrubým urovnáním ze sypkých materiálů, na vzdálenost do 1 km</t>
  </si>
  <si>
    <t>"odfrézování stmelené vrstvy, tl. 40+110 mm"</t>
  </si>
  <si>
    <t>"Příprava území Větev I - doprava a uskladnění na meziskládku" 0,105+0,422</t>
  </si>
  <si>
    <t>"Příprava území Větev I - doprava a uložení na skládku" 0,105+0,422</t>
  </si>
  <si>
    <t>75</t>
  </si>
  <si>
    <t>997221559</t>
  </si>
  <si>
    <t>Příplatek ZKD 1 km u vodorovné dopravy suti ze sypkých materiálů</t>
  </si>
  <si>
    <t>-713834682</t>
  </si>
  <si>
    <t>Vodorovná doprava suti bez naložení, ale se složením a s hrubým urovnáním Příplatek k ceně za každý další i započatý 1 km přes 1 km</t>
  </si>
  <si>
    <t>"Příprava území Větev I - doprava na meziskládku" (0,105+0,422)*4</t>
  </si>
  <si>
    <t>"Příprava území Větev I - doprava na skládku" (0,105+0,422)*19</t>
  </si>
  <si>
    <t>76</t>
  </si>
  <si>
    <t>997221561</t>
  </si>
  <si>
    <t>Vodorovná doprava suti z kusových materiálů do 1 km</t>
  </si>
  <si>
    <t>-1861399377</t>
  </si>
  <si>
    <t>Vodorovná doprava suti bez naložení, ale se složením a s hrubým urovnáním z kusových materiálů, na vzdálenost do 1 km</t>
  </si>
  <si>
    <t>"Příprava území Větev III - doprava a uskladnění na meziskládku" 3,516+8,666</t>
  </si>
  <si>
    <t>77</t>
  </si>
  <si>
    <t>997221569</t>
  </si>
  <si>
    <t>Příplatek ZKD 1 km u vodorovné dopravy suti z kusových materiálů</t>
  </si>
  <si>
    <t>404770907</t>
  </si>
  <si>
    <t>"Příprava území Větev III - doprava a uskladnění na meziskládku" (3,516+8,666)*4</t>
  </si>
  <si>
    <t>78</t>
  </si>
  <si>
    <t>997221611</t>
  </si>
  <si>
    <t>Nakládání suti na dopravní prostředky pro vodorovnou dopravu</t>
  </si>
  <si>
    <t>-1712763162</t>
  </si>
  <si>
    <t>Nakládání na dopravní prostředky pro vodorovnou dopravu suti</t>
  </si>
  <si>
    <t>"Příprava území Větev I - nakládání z meziskládky" 0,105+0,422</t>
  </si>
  <si>
    <t>79</t>
  </si>
  <si>
    <t>997221845</t>
  </si>
  <si>
    <t>Poplatek za uložení na skládce (skládkovné) odpadu asfaltového bez dehtu kód odpadu 170 302</t>
  </si>
  <si>
    <t>-742810575</t>
  </si>
  <si>
    <t>Poplatek za uložení stavebního odpadu na skládce (skládkovné) asfaltového bez obsahu dehtu zatříděného do Katalogu odpadů pod kódem 170 302</t>
  </si>
  <si>
    <t>998</t>
  </si>
  <si>
    <t>Přesun hmot</t>
  </si>
  <si>
    <t>80</t>
  </si>
  <si>
    <t>998225111</t>
  </si>
  <si>
    <t>Přesun hmot pro pozemní komunikace s krytem z kamene, monolitickým betonovým nebo živičným</t>
  </si>
  <si>
    <t>1859825984</t>
  </si>
  <si>
    <t>Přesun hmot pro komunikace s krytem z kameniva, monolitickým betonovým nebo živičným dopravní vzdálenost do 200 m jakékoliv délky objektu</t>
  </si>
  <si>
    <t>81</t>
  </si>
  <si>
    <t>998225191</t>
  </si>
  <si>
    <t>Příplatek k přesunu hmot pro pozemní komunikace s krytem z kamene, živičným, betonovým do 1000 m</t>
  </si>
  <si>
    <t>-2071784687</t>
  </si>
  <si>
    <t>Přesun hmot pro komunikace s krytem z kameniva, monolitickým betonovým nebo živičným Příplatek k ceně za zvětšený přesun přes vymezenou největší dopravní vzdálenost do 1000 m</t>
  </si>
  <si>
    <t>SO 02.2 - Sadové úpravy</t>
  </si>
  <si>
    <t>1444135725</t>
  </si>
  <si>
    <t>"Výsadba stromů větev III - odvoz na meziskládku a uskladnění (50%)"</t>
  </si>
  <si>
    <t>"Výkop pro výsadbovou jámu s výměnou 50% půdy (1m*1m*1m = 1m3)" 13*0,5</t>
  </si>
  <si>
    <t>537851732</t>
  </si>
  <si>
    <t>"Výsadba stromů větev III - odvoz na skládku a uložení (50%)"</t>
  </si>
  <si>
    <t>-1278989261</t>
  </si>
  <si>
    <t>"Výkop pro výsadbovou jámu s výměnou 50% půdy (1m*1m*1m = 1m3)" 13*0,5*10</t>
  </si>
  <si>
    <t>-411129259</t>
  </si>
  <si>
    <t>-2063266715</t>
  </si>
  <si>
    <t>6,5*1,8 'Přepočtené koeficientem množství</t>
  </si>
  <si>
    <t>181451121</t>
  </si>
  <si>
    <t>Založení lučního trávníku výsevem plochy přes 1000 m2 v rovině a ve svahu do 1:5</t>
  </si>
  <si>
    <t>1073466374</t>
  </si>
  <si>
    <t>Založení trávníku na půdě předem připravené plochy přes 1000 m2 výsevem včetně utažení lučního v rovině nebo na svahu do 1:5</t>
  </si>
  <si>
    <t>"Založení trávníku"</t>
  </si>
  <si>
    <t>Přesná specifikace a popis položky viz část C2 přílohu č.1 odstavec založení trávníku"</t>
  </si>
  <si>
    <t>"pol. vč. odplevelení, obdělání půdy, úpravy terénu, výsevu,  2-leté dokončovací a rozvojová pěstební péče"</t>
  </si>
  <si>
    <t>"Založení trávníku - větev I" 2530</t>
  </si>
  <si>
    <t>"Založení trávníku - větev III" 2255</t>
  </si>
  <si>
    <t>00572100</t>
  </si>
  <si>
    <t>osivo jetelotráva intenzivní víceletá</t>
  </si>
  <si>
    <t>kg</t>
  </si>
  <si>
    <t>-755932025</t>
  </si>
  <si>
    <t>"výsevek travní směsi 0,025kg/m2"</t>
  </si>
  <si>
    <t>4785*0,025 'Přepočtené koeficientem množství</t>
  </si>
  <si>
    <t>183101221</t>
  </si>
  <si>
    <t>Jamky pro výsadbu s výměnou 50 % půdy zeminy tř 1 až 4 objem do 1 m3 v rovině a svahu do 1:5</t>
  </si>
  <si>
    <t>67289439</t>
  </si>
  <si>
    <t>Hloubení jamek pro vysazování rostlin v zemině tř.1 až 4 s výměnou půdy z 50% v rovině nebo na svahu do 1:5, objemu přes 0,40 do 1,00 m3</t>
  </si>
  <si>
    <t>"Výkop pro výsadbovou jámu s výměnou 50% půdy (1m*1m*1m = 1m3)" 13</t>
  </si>
  <si>
    <t>10321100</t>
  </si>
  <si>
    <t>zahradní substrát pro výsadbu VL</t>
  </si>
  <si>
    <t>1910026407</t>
  </si>
  <si>
    <t>"Výkop pro výsadbovou jámu s výměnou 50% půdy (1m*1m*1m = 1m3) - substrát, pol. vč. dopravy" 13</t>
  </si>
  <si>
    <t>13*0,5 'Přepočtené koeficientem množství</t>
  </si>
  <si>
    <t>184102114</t>
  </si>
  <si>
    <t>Výsadba dřeviny s balem D do 0,5 m do jamky se zalitím v rovině a svahu do 1:5</t>
  </si>
  <si>
    <t>1162495271</t>
  </si>
  <si>
    <t>Výsadba dřeviny s balem do předem vyhloubené jamky se zalitím v rovině nebo na svahu do 1:5, při průměru balu přes 400 do 500 mm</t>
  </si>
  <si>
    <t>"Prunus avium (třešeň ptačí)" 2</t>
  </si>
  <si>
    <t>"Pyrus communis /Solnka/ (hrušeň)" 2</t>
  </si>
  <si>
    <t>"Pyrus communis /Špinka/ (hrušeň)" 2</t>
  </si>
  <si>
    <t>"Quercus robur (dub letní)" 5</t>
  </si>
  <si>
    <t>"Tilia cordata (lípa srdčitá)" 2</t>
  </si>
  <si>
    <t>02650462-1</t>
  </si>
  <si>
    <t>Dub letní (QuerCus robur) 200-250cm VK, Zb</t>
  </si>
  <si>
    <t>-1559954886</t>
  </si>
  <si>
    <t>"Quercus robur (dub letní) VK, Zb, 14/16" 5</t>
  </si>
  <si>
    <t>02650515-1</t>
  </si>
  <si>
    <t>Lípa malolistá (Tilia cordata) 200-250cm VK, Zb</t>
  </si>
  <si>
    <t>-667450918</t>
  </si>
  <si>
    <t>"T ilia cordata (lípa srdčitá) VK, Zb, 14/16" 2</t>
  </si>
  <si>
    <t>02650487-1</t>
  </si>
  <si>
    <t>Prunus avium (třešeň ptačí) 200-250cm VK, Zb</t>
  </si>
  <si>
    <t>-954334115</t>
  </si>
  <si>
    <t>"Prunus avium (třešeň ptačí) VK, Zb, 14/16" 2</t>
  </si>
  <si>
    <t>02650487-2</t>
  </si>
  <si>
    <t>Pyrus communis 'Solanka' (hrušeň) 200-250cm VK</t>
  </si>
  <si>
    <t>639832415</t>
  </si>
  <si>
    <t>"Pyrus communis /Solanka/ (hrušeň) VK, 12/14" 2</t>
  </si>
  <si>
    <t>02650487-3</t>
  </si>
  <si>
    <t>Pyrus communis 'Špinka' (hrušeň) 200-250cm VK</t>
  </si>
  <si>
    <t>2026066440</t>
  </si>
  <si>
    <t>"Pyrus communis /Špinka/ (hrušeň) VK, 12/14" 2</t>
  </si>
  <si>
    <t>184215132</t>
  </si>
  <si>
    <t>Ukotvení kmene dřevin třemi kůly D do 0,1 m délky do 2 m</t>
  </si>
  <si>
    <t>-524620304</t>
  </si>
  <si>
    <t>Ukotvení dřeviny kůly třemi kůly, délky přes 1 do 2 m</t>
  </si>
  <si>
    <t>"ukotvení vč. vyvázání" 13</t>
  </si>
  <si>
    <t>05217108</t>
  </si>
  <si>
    <t>tyče dřevěné v kůře D 80mm dl 6m</t>
  </si>
  <si>
    <t>-2005352715</t>
  </si>
  <si>
    <t>"ukotvení" 13*0,2</t>
  </si>
  <si>
    <t>184501131</t>
  </si>
  <si>
    <t>Zhotovení obalu z juty ve dvou vrstvách v rovině a svahu do 1:5</t>
  </si>
  <si>
    <t>-15302869</t>
  </si>
  <si>
    <t>Zhotovení obalu kmene a spodních částí větví stromu z juty ve dvou vrstvách v rovině nebo na svahu do 1:5</t>
  </si>
  <si>
    <t>"ochrana před zvěří" 13*1,5*1,5</t>
  </si>
  <si>
    <t>998231311</t>
  </si>
  <si>
    <t>Přesun hmot pro sadovnické a krajinářské úpravy vodorovně do 5000 m</t>
  </si>
  <si>
    <t>2003573211</t>
  </si>
  <si>
    <t>Přesun hmot pro sadovnické a krajinářské úpravy - strojně dopravní vzdálenost do 5000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</si>
  <si>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</si>
  <si>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</si>
  <si>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</si>
  <si>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</si>
  <si>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</si>
  <si>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</si>
  <si>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</si>
  <si>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</si>
  <si>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</si>
  <si>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</si>
  <si>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</si>
  <si>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-1714577544</t>
  </si>
  <si>
    <t>"vytýčení stavby" 1</t>
  </si>
  <si>
    <t>012203000</t>
  </si>
  <si>
    <t>Geodetické práce při provádění stavby</t>
  </si>
  <si>
    <t>-1545688656</t>
  </si>
  <si>
    <t>012303000</t>
  </si>
  <si>
    <t>Geodetické práce po výstavbě</t>
  </si>
  <si>
    <t>2075754686</t>
  </si>
  <si>
    <t>"zaměření skutečného provedení" 1</t>
  </si>
  <si>
    <t>013203000</t>
  </si>
  <si>
    <t>Dokumentace stavby bez rozlišení</t>
  </si>
  <si>
    <t>-1892046959</t>
  </si>
  <si>
    <t>"Projekt DIO+ zajištění DIR" 1</t>
  </si>
  <si>
    <t>013254000</t>
  </si>
  <si>
    <t>Dokumentace skutečného provedení stavby</t>
  </si>
  <si>
    <t>-1663869846</t>
  </si>
  <si>
    <t>VRN3</t>
  </si>
  <si>
    <t>Zařízení staveniště</t>
  </si>
  <si>
    <t>030001000</t>
  </si>
  <si>
    <t>2088190386</t>
  </si>
  <si>
    <t>"kompletní provedení vč. vyklizení po ukončení stavby" 1</t>
  </si>
  <si>
    <t>034303000</t>
  </si>
  <si>
    <t>Dopravní značení na staveništi</t>
  </si>
  <si>
    <t>387469536</t>
  </si>
  <si>
    <t>"Náklady spojené s realizací DIO - pronájem 20 ks značek po dobu 3 měsíců" 1</t>
  </si>
  <si>
    <t>VRN7</t>
  </si>
  <si>
    <t>Provozní vlivy</t>
  </si>
  <si>
    <t>070001000</t>
  </si>
  <si>
    <t>-763611259</t>
  </si>
  <si>
    <t>VRN9</t>
  </si>
  <si>
    <t>Ostatní náklady</t>
  </si>
  <si>
    <t>091704000</t>
  </si>
  <si>
    <t>Náklady na údržbu</t>
  </si>
  <si>
    <t>-1288891752</t>
  </si>
  <si>
    <t>"Čištění komunikací a prostor dotčených výstavbou"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</si>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</sst>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0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6" t="s">
        <v>16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7"/>
      <c r="AQ5" s="29"/>
      <c r="BE5" s="324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8" t="s">
        <v>19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7"/>
      <c r="AQ6" s="29"/>
      <c r="BE6" s="325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5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5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5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25"/>
      <c r="BS10" s="22" t="s">
        <v>8</v>
      </c>
    </row>
    <row r="11" spans="1:74" ht="18.399999999999999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25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5"/>
      <c r="BS12" s="22" t="s">
        <v>8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25"/>
      <c r="BS13" s="22" t="s">
        <v>8</v>
      </c>
    </row>
    <row r="14" spans="1:74">
      <c r="B14" s="26"/>
      <c r="C14" s="27"/>
      <c r="D14" s="27"/>
      <c r="E14" s="329" t="s">
        <v>32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25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5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25"/>
      <c r="BS16" s="22" t="s">
        <v>6</v>
      </c>
    </row>
    <row r="17" spans="2:71" ht="18.399999999999999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25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5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5"/>
      <c r="BS19" s="22" t="s">
        <v>8</v>
      </c>
    </row>
    <row r="20" spans="2:71" ht="57" customHeight="1">
      <c r="B20" s="26"/>
      <c r="C20" s="27"/>
      <c r="D20" s="27"/>
      <c r="E20" s="331" t="s">
        <v>37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7"/>
      <c r="AP20" s="27"/>
      <c r="AQ20" s="29"/>
      <c r="BE20" s="325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5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5"/>
    </row>
    <row r="23" spans="2:71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2">
        <f>ROUND(AG51,2)</f>
        <v>0</v>
      </c>
      <c r="AL23" s="333"/>
      <c r="AM23" s="333"/>
      <c r="AN23" s="333"/>
      <c r="AO23" s="333"/>
      <c r="AP23" s="40"/>
      <c r="AQ23" s="43"/>
      <c r="BE23" s="325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5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4" t="s">
        <v>39</v>
      </c>
      <c r="M25" s="334"/>
      <c r="N25" s="334"/>
      <c r="O25" s="334"/>
      <c r="P25" s="40"/>
      <c r="Q25" s="40"/>
      <c r="R25" s="40"/>
      <c r="S25" s="40"/>
      <c r="T25" s="40"/>
      <c r="U25" s="40"/>
      <c r="V25" s="40"/>
      <c r="W25" s="334" t="s">
        <v>40</v>
      </c>
      <c r="X25" s="334"/>
      <c r="Y25" s="334"/>
      <c r="Z25" s="334"/>
      <c r="AA25" s="334"/>
      <c r="AB25" s="334"/>
      <c r="AC25" s="334"/>
      <c r="AD25" s="334"/>
      <c r="AE25" s="334"/>
      <c r="AF25" s="40"/>
      <c r="AG25" s="40"/>
      <c r="AH25" s="40"/>
      <c r="AI25" s="40"/>
      <c r="AJ25" s="40"/>
      <c r="AK25" s="334" t="s">
        <v>41</v>
      </c>
      <c r="AL25" s="334"/>
      <c r="AM25" s="334"/>
      <c r="AN25" s="334"/>
      <c r="AO25" s="334"/>
      <c r="AP25" s="40"/>
      <c r="AQ25" s="43"/>
      <c r="BE25" s="325"/>
    </row>
    <row r="26" spans="2:71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35">
        <v>0.21</v>
      </c>
      <c r="M26" s="336"/>
      <c r="N26" s="336"/>
      <c r="O26" s="336"/>
      <c r="P26" s="46"/>
      <c r="Q26" s="46"/>
      <c r="R26" s="46"/>
      <c r="S26" s="46"/>
      <c r="T26" s="46"/>
      <c r="U26" s="46"/>
      <c r="V26" s="46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6"/>
      <c r="AG26" s="46"/>
      <c r="AH26" s="46"/>
      <c r="AI26" s="46"/>
      <c r="AJ26" s="46"/>
      <c r="AK26" s="337">
        <f>ROUND(AV51,2)</f>
        <v>0</v>
      </c>
      <c r="AL26" s="336"/>
      <c r="AM26" s="336"/>
      <c r="AN26" s="336"/>
      <c r="AO26" s="336"/>
      <c r="AP26" s="46"/>
      <c r="AQ26" s="48"/>
      <c r="BE26" s="325"/>
    </row>
    <row r="27" spans="2:71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35">
        <v>0.15</v>
      </c>
      <c r="M27" s="336"/>
      <c r="N27" s="336"/>
      <c r="O27" s="336"/>
      <c r="P27" s="46"/>
      <c r="Q27" s="46"/>
      <c r="R27" s="46"/>
      <c r="S27" s="46"/>
      <c r="T27" s="46"/>
      <c r="U27" s="46"/>
      <c r="V27" s="46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6"/>
      <c r="AG27" s="46"/>
      <c r="AH27" s="46"/>
      <c r="AI27" s="46"/>
      <c r="AJ27" s="46"/>
      <c r="AK27" s="337">
        <f>ROUND(AW51,2)</f>
        <v>0</v>
      </c>
      <c r="AL27" s="336"/>
      <c r="AM27" s="336"/>
      <c r="AN27" s="336"/>
      <c r="AO27" s="336"/>
      <c r="AP27" s="46"/>
      <c r="AQ27" s="48"/>
      <c r="BE27" s="325"/>
    </row>
    <row r="28" spans="2:71" s="2" customFormat="1" ht="14.45" hidden="1" customHeight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35">
        <v>0.21</v>
      </c>
      <c r="M28" s="336"/>
      <c r="N28" s="336"/>
      <c r="O28" s="336"/>
      <c r="P28" s="46"/>
      <c r="Q28" s="46"/>
      <c r="R28" s="46"/>
      <c r="S28" s="46"/>
      <c r="T28" s="46"/>
      <c r="U28" s="46"/>
      <c r="V28" s="46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6"/>
      <c r="AG28" s="46"/>
      <c r="AH28" s="46"/>
      <c r="AI28" s="46"/>
      <c r="AJ28" s="46"/>
      <c r="AK28" s="337">
        <v>0</v>
      </c>
      <c r="AL28" s="336"/>
      <c r="AM28" s="336"/>
      <c r="AN28" s="336"/>
      <c r="AO28" s="336"/>
      <c r="AP28" s="46"/>
      <c r="AQ28" s="48"/>
      <c r="BE28" s="325"/>
    </row>
    <row r="29" spans="2:71" s="2" customFormat="1" ht="14.45" hidden="1" customHeight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35">
        <v>0.15</v>
      </c>
      <c r="M29" s="336"/>
      <c r="N29" s="336"/>
      <c r="O29" s="336"/>
      <c r="P29" s="46"/>
      <c r="Q29" s="46"/>
      <c r="R29" s="46"/>
      <c r="S29" s="46"/>
      <c r="T29" s="46"/>
      <c r="U29" s="46"/>
      <c r="V29" s="46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6"/>
      <c r="AG29" s="46"/>
      <c r="AH29" s="46"/>
      <c r="AI29" s="46"/>
      <c r="AJ29" s="46"/>
      <c r="AK29" s="337">
        <v>0</v>
      </c>
      <c r="AL29" s="336"/>
      <c r="AM29" s="336"/>
      <c r="AN29" s="336"/>
      <c r="AO29" s="336"/>
      <c r="AP29" s="46"/>
      <c r="AQ29" s="48"/>
      <c r="BE29" s="325"/>
    </row>
    <row r="30" spans="2:71" s="2" customFormat="1" ht="14.45" hidden="1" customHeight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35">
        <v>0</v>
      </c>
      <c r="M30" s="336"/>
      <c r="N30" s="336"/>
      <c r="O30" s="336"/>
      <c r="P30" s="46"/>
      <c r="Q30" s="46"/>
      <c r="R30" s="46"/>
      <c r="S30" s="46"/>
      <c r="T30" s="46"/>
      <c r="U30" s="46"/>
      <c r="V30" s="46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6"/>
      <c r="AG30" s="46"/>
      <c r="AH30" s="46"/>
      <c r="AI30" s="46"/>
      <c r="AJ30" s="46"/>
      <c r="AK30" s="337">
        <v>0</v>
      </c>
      <c r="AL30" s="336"/>
      <c r="AM30" s="336"/>
      <c r="AN30" s="336"/>
      <c r="AO30" s="336"/>
      <c r="AP30" s="46"/>
      <c r="AQ30" s="48"/>
      <c r="BE30" s="325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5"/>
    </row>
    <row r="32" spans="2:71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38" t="s">
        <v>50</v>
      </c>
      <c r="Y32" s="339"/>
      <c r="Z32" s="339"/>
      <c r="AA32" s="339"/>
      <c r="AB32" s="339"/>
      <c r="AC32" s="51"/>
      <c r="AD32" s="51"/>
      <c r="AE32" s="51"/>
      <c r="AF32" s="51"/>
      <c r="AG32" s="51"/>
      <c r="AH32" s="51"/>
      <c r="AI32" s="51"/>
      <c r="AJ32" s="51"/>
      <c r="AK32" s="340">
        <f>SUM(AK23:AK30)</f>
        <v>0</v>
      </c>
      <c r="AL32" s="339"/>
      <c r="AM32" s="339"/>
      <c r="AN32" s="339"/>
      <c r="AO32" s="341"/>
      <c r="AP32" s="49"/>
      <c r="AQ32" s="53"/>
      <c r="BE32" s="325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2950116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2" t="str">
        <f>K6</f>
        <v>A204 Cyklotrasa Cholupice - Dolní Břežany, č. akce 2950 116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Praha 12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4" t="str">
        <f>IF(AN8= "","",AN8)</f>
        <v>16. 2. 2018</v>
      </c>
      <c r="AN44" s="344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Technická správa komunikací hlavního města Prahy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45" t="str">
        <f>IF(E17="","",E17)</f>
        <v>AGA – Letiště, s.r.o.</v>
      </c>
      <c r="AN46" s="345"/>
      <c r="AO46" s="345"/>
      <c r="AP46" s="345"/>
      <c r="AQ46" s="61"/>
      <c r="AR46" s="59"/>
      <c r="AS46" s="346" t="s">
        <v>52</v>
      </c>
      <c r="AT46" s="347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8"/>
      <c r="AT47" s="349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0"/>
      <c r="AT48" s="351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52" t="s">
        <v>53</v>
      </c>
      <c r="D49" s="353"/>
      <c r="E49" s="353"/>
      <c r="F49" s="353"/>
      <c r="G49" s="353"/>
      <c r="H49" s="77"/>
      <c r="I49" s="354" t="s">
        <v>54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5" t="s">
        <v>55</v>
      </c>
      <c r="AH49" s="353"/>
      <c r="AI49" s="353"/>
      <c r="AJ49" s="353"/>
      <c r="AK49" s="353"/>
      <c r="AL49" s="353"/>
      <c r="AM49" s="353"/>
      <c r="AN49" s="354" t="s">
        <v>56</v>
      </c>
      <c r="AO49" s="353"/>
      <c r="AP49" s="353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9">
        <f>ROUND(SUM(AG52:AG55),2)</f>
        <v>0</v>
      </c>
      <c r="AH51" s="359"/>
      <c r="AI51" s="359"/>
      <c r="AJ51" s="359"/>
      <c r="AK51" s="359"/>
      <c r="AL51" s="359"/>
      <c r="AM51" s="359"/>
      <c r="AN51" s="360">
        <f>SUM(AG51,AT51)</f>
        <v>0</v>
      </c>
      <c r="AO51" s="360"/>
      <c r="AP51" s="360"/>
      <c r="AQ51" s="87" t="s">
        <v>21</v>
      </c>
      <c r="AR51" s="69"/>
      <c r="AS51" s="88">
        <f>ROUND(SUM(AS52:AS55),2)</f>
        <v>0</v>
      </c>
      <c r="AT51" s="89">
        <f>ROUND(SUM(AV51:AW51),2)</f>
        <v>0</v>
      </c>
      <c r="AU51" s="90">
        <f>ROUND(SUM(AU52:AU55),5)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ROUND(SUM(AZ52:AZ55),2)</f>
        <v>0</v>
      </c>
      <c r="BA51" s="89">
        <f>ROUND(SUM(BA52:BA55),2)</f>
        <v>0</v>
      </c>
      <c r="BB51" s="89">
        <f>ROUND(SUM(BB52:BB55),2)</f>
        <v>0</v>
      </c>
      <c r="BC51" s="89">
        <f>ROUND(SUM(BC52:BC55),2)</f>
        <v>0</v>
      </c>
      <c r="BD51" s="91">
        <f>ROUND(SUM(BD52:BD55),2)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1" s="5" customFormat="1" ht="16.5" customHeight="1">
      <c r="A52" s="94" t="s">
        <v>76</v>
      </c>
      <c r="B52" s="95"/>
      <c r="C52" s="96"/>
      <c r="D52" s="358" t="s">
        <v>77</v>
      </c>
      <c r="E52" s="358"/>
      <c r="F52" s="358"/>
      <c r="G52" s="358"/>
      <c r="H52" s="358"/>
      <c r="I52" s="97"/>
      <c r="J52" s="358" t="s">
        <v>78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6">
        <f>'SO 01 - Kácení'!J27</f>
        <v>0</v>
      </c>
      <c r="AH52" s="357"/>
      <c r="AI52" s="357"/>
      <c r="AJ52" s="357"/>
      <c r="AK52" s="357"/>
      <c r="AL52" s="357"/>
      <c r="AM52" s="357"/>
      <c r="AN52" s="356">
        <f>SUM(AG52,AT52)</f>
        <v>0</v>
      </c>
      <c r="AO52" s="357"/>
      <c r="AP52" s="357"/>
      <c r="AQ52" s="98" t="s">
        <v>79</v>
      </c>
      <c r="AR52" s="99"/>
      <c r="AS52" s="100">
        <v>0</v>
      </c>
      <c r="AT52" s="101">
        <f>ROUND(SUM(AV52:AW52),2)</f>
        <v>0</v>
      </c>
      <c r="AU52" s="102">
        <f>'SO 01 - Kácení'!P78</f>
        <v>0</v>
      </c>
      <c r="AV52" s="101">
        <f>'SO 01 - Kácení'!J30</f>
        <v>0</v>
      </c>
      <c r="AW52" s="101">
        <f>'SO 01 - Kácení'!J31</f>
        <v>0</v>
      </c>
      <c r="AX52" s="101">
        <f>'SO 01 - Kácení'!J32</f>
        <v>0</v>
      </c>
      <c r="AY52" s="101">
        <f>'SO 01 - Kácení'!J33</f>
        <v>0</v>
      </c>
      <c r="AZ52" s="101">
        <f>'SO 01 - Kácení'!F30</f>
        <v>0</v>
      </c>
      <c r="BA52" s="101">
        <f>'SO 01 - Kácení'!F31</f>
        <v>0</v>
      </c>
      <c r="BB52" s="101">
        <f>'SO 01 - Kácení'!F32</f>
        <v>0</v>
      </c>
      <c r="BC52" s="101">
        <f>'SO 01 - Kácení'!F33</f>
        <v>0</v>
      </c>
      <c r="BD52" s="103">
        <f>'SO 01 - Kácení'!F34</f>
        <v>0</v>
      </c>
      <c r="BT52" s="104" t="s">
        <v>80</v>
      </c>
      <c r="BV52" s="104" t="s">
        <v>74</v>
      </c>
      <c r="BW52" s="104" t="s">
        <v>81</v>
      </c>
      <c r="BX52" s="104" t="s">
        <v>7</v>
      </c>
      <c r="CL52" s="104" t="s">
        <v>21</v>
      </c>
      <c r="CM52" s="104" t="s">
        <v>82</v>
      </c>
    </row>
    <row r="53" spans="1:91" s="5" customFormat="1" ht="31.5" customHeight="1">
      <c r="A53" s="94" t="s">
        <v>76</v>
      </c>
      <c r="B53" s="95"/>
      <c r="C53" s="96"/>
      <c r="D53" s="358" t="s">
        <v>83</v>
      </c>
      <c r="E53" s="358"/>
      <c r="F53" s="358"/>
      <c r="G53" s="358"/>
      <c r="H53" s="358"/>
      <c r="I53" s="97"/>
      <c r="J53" s="358" t="s">
        <v>84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6">
        <f>'SO 02.1 - Komunikace'!J27</f>
        <v>0</v>
      </c>
      <c r="AH53" s="357"/>
      <c r="AI53" s="357"/>
      <c r="AJ53" s="357"/>
      <c r="AK53" s="357"/>
      <c r="AL53" s="357"/>
      <c r="AM53" s="357"/>
      <c r="AN53" s="356">
        <f>SUM(AG53,AT53)</f>
        <v>0</v>
      </c>
      <c r="AO53" s="357"/>
      <c r="AP53" s="357"/>
      <c r="AQ53" s="98" t="s">
        <v>79</v>
      </c>
      <c r="AR53" s="99"/>
      <c r="AS53" s="100">
        <v>0</v>
      </c>
      <c r="AT53" s="101">
        <f>ROUND(SUM(AV53:AW53),2)</f>
        <v>0</v>
      </c>
      <c r="AU53" s="102">
        <f>'SO 02.1 - Komunikace'!P84</f>
        <v>0</v>
      </c>
      <c r="AV53" s="101">
        <f>'SO 02.1 - Komunikace'!J30</f>
        <v>0</v>
      </c>
      <c r="AW53" s="101">
        <f>'SO 02.1 - Komunikace'!J31</f>
        <v>0</v>
      </c>
      <c r="AX53" s="101">
        <f>'SO 02.1 - Komunikace'!J32</f>
        <v>0</v>
      </c>
      <c r="AY53" s="101">
        <f>'SO 02.1 - Komunikace'!J33</f>
        <v>0</v>
      </c>
      <c r="AZ53" s="101">
        <f>'SO 02.1 - Komunikace'!F30</f>
        <v>0</v>
      </c>
      <c r="BA53" s="101">
        <f>'SO 02.1 - Komunikace'!F31</f>
        <v>0</v>
      </c>
      <c r="BB53" s="101">
        <f>'SO 02.1 - Komunikace'!F32</f>
        <v>0</v>
      </c>
      <c r="BC53" s="101">
        <f>'SO 02.1 - Komunikace'!F33</f>
        <v>0</v>
      </c>
      <c r="BD53" s="103">
        <f>'SO 02.1 - Komunikace'!F34</f>
        <v>0</v>
      </c>
      <c r="BT53" s="104" t="s">
        <v>80</v>
      </c>
      <c r="BV53" s="104" t="s">
        <v>74</v>
      </c>
      <c r="BW53" s="104" t="s">
        <v>85</v>
      </c>
      <c r="BX53" s="104" t="s">
        <v>7</v>
      </c>
      <c r="CL53" s="104" t="s">
        <v>21</v>
      </c>
      <c r="CM53" s="104" t="s">
        <v>82</v>
      </c>
    </row>
    <row r="54" spans="1:91" s="5" customFormat="1" ht="31.5" customHeight="1">
      <c r="A54" s="94" t="s">
        <v>76</v>
      </c>
      <c r="B54" s="95"/>
      <c r="C54" s="96"/>
      <c r="D54" s="358" t="s">
        <v>86</v>
      </c>
      <c r="E54" s="358"/>
      <c r="F54" s="358"/>
      <c r="G54" s="358"/>
      <c r="H54" s="358"/>
      <c r="I54" s="97"/>
      <c r="J54" s="358" t="s">
        <v>87</v>
      </c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6">
        <f>'SO 02.2 - Sadové úpravy'!J27</f>
        <v>0</v>
      </c>
      <c r="AH54" s="357"/>
      <c r="AI54" s="357"/>
      <c r="AJ54" s="357"/>
      <c r="AK54" s="357"/>
      <c r="AL54" s="357"/>
      <c r="AM54" s="357"/>
      <c r="AN54" s="356">
        <f>SUM(AG54,AT54)</f>
        <v>0</v>
      </c>
      <c r="AO54" s="357"/>
      <c r="AP54" s="357"/>
      <c r="AQ54" s="98" t="s">
        <v>79</v>
      </c>
      <c r="AR54" s="99"/>
      <c r="AS54" s="100">
        <v>0</v>
      </c>
      <c r="AT54" s="101">
        <f>ROUND(SUM(AV54:AW54),2)</f>
        <v>0</v>
      </c>
      <c r="AU54" s="102">
        <f>'SO 02.2 - Sadové úpravy'!P79</f>
        <v>0</v>
      </c>
      <c r="AV54" s="101">
        <f>'SO 02.2 - Sadové úpravy'!J30</f>
        <v>0</v>
      </c>
      <c r="AW54" s="101">
        <f>'SO 02.2 - Sadové úpravy'!J31</f>
        <v>0</v>
      </c>
      <c r="AX54" s="101">
        <f>'SO 02.2 - Sadové úpravy'!J32</f>
        <v>0</v>
      </c>
      <c r="AY54" s="101">
        <f>'SO 02.2 - Sadové úpravy'!J33</f>
        <v>0</v>
      </c>
      <c r="AZ54" s="101">
        <f>'SO 02.2 - Sadové úpravy'!F30</f>
        <v>0</v>
      </c>
      <c r="BA54" s="101">
        <f>'SO 02.2 - Sadové úpravy'!F31</f>
        <v>0</v>
      </c>
      <c r="BB54" s="101">
        <f>'SO 02.2 - Sadové úpravy'!F32</f>
        <v>0</v>
      </c>
      <c r="BC54" s="101">
        <f>'SO 02.2 - Sadové úpravy'!F33</f>
        <v>0</v>
      </c>
      <c r="BD54" s="103">
        <f>'SO 02.2 - Sadové úpravy'!F34</f>
        <v>0</v>
      </c>
      <c r="BT54" s="104" t="s">
        <v>80</v>
      </c>
      <c r="BV54" s="104" t="s">
        <v>74</v>
      </c>
      <c r="BW54" s="104" t="s">
        <v>88</v>
      </c>
      <c r="BX54" s="104" t="s">
        <v>7</v>
      </c>
      <c r="CL54" s="104" t="s">
        <v>21</v>
      </c>
      <c r="CM54" s="104" t="s">
        <v>82</v>
      </c>
    </row>
    <row r="55" spans="1:91" s="5" customFormat="1" ht="16.5" customHeight="1">
      <c r="A55" s="94" t="s">
        <v>76</v>
      </c>
      <c r="B55" s="95"/>
      <c r="C55" s="96"/>
      <c r="D55" s="358" t="s">
        <v>89</v>
      </c>
      <c r="E55" s="358"/>
      <c r="F55" s="358"/>
      <c r="G55" s="358"/>
      <c r="H55" s="358"/>
      <c r="I55" s="97"/>
      <c r="J55" s="358" t="s">
        <v>90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'VRN - Vedlejší rozpočtové...'!J27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8" t="s">
        <v>79</v>
      </c>
      <c r="AR55" s="99"/>
      <c r="AS55" s="105">
        <v>0</v>
      </c>
      <c r="AT55" s="106">
        <f>ROUND(SUM(AV55:AW55),2)</f>
        <v>0</v>
      </c>
      <c r="AU55" s="107">
        <f>'VRN - Vedlejší rozpočtové...'!P81</f>
        <v>0</v>
      </c>
      <c r="AV55" s="106">
        <f>'VRN - Vedlejší rozpočtové...'!J30</f>
        <v>0</v>
      </c>
      <c r="AW55" s="106">
        <f>'VRN - Vedlejší rozpočtové...'!J31</f>
        <v>0</v>
      </c>
      <c r="AX55" s="106">
        <f>'VRN - Vedlejší rozpočtové...'!J32</f>
        <v>0</v>
      </c>
      <c r="AY55" s="106">
        <f>'VRN - Vedlejší rozpočtové...'!J33</f>
        <v>0</v>
      </c>
      <c r="AZ55" s="106">
        <f>'VRN - Vedlejší rozpočtové...'!F30</f>
        <v>0</v>
      </c>
      <c r="BA55" s="106">
        <f>'VRN - Vedlejší rozpočtové...'!F31</f>
        <v>0</v>
      </c>
      <c r="BB55" s="106">
        <f>'VRN - Vedlejší rozpočtové...'!F32</f>
        <v>0</v>
      </c>
      <c r="BC55" s="106">
        <f>'VRN - Vedlejší rozpočtové...'!F33</f>
        <v>0</v>
      </c>
      <c r="BD55" s="108">
        <f>'VRN - Vedlejší rozpočtové...'!F34</f>
        <v>0</v>
      </c>
      <c r="BT55" s="104" t="s">
        <v>80</v>
      </c>
      <c r="BV55" s="104" t="s">
        <v>74</v>
      </c>
      <c r="BW55" s="104" t="s">
        <v>91</v>
      </c>
      <c r="BX55" s="104" t="s">
        <v>7</v>
      </c>
      <c r="CL55" s="104" t="s">
        <v>21</v>
      </c>
      <c r="CM55" s="104" t="s">
        <v>82</v>
      </c>
    </row>
    <row r="56" spans="1:91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1:91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algorithmName="SHA-512" hashValue="mi/z4IWhtkUyaHyfwPWs/LDMfq+YjfRNn6faJIwSFuw1axZ1og9c9PHpvv5WRk7q5QZ4xdhAcJnZj7jjJoqTpQ==" saltValue="G2ibtXhr/qrlcUTCi1xHAoX7sNG1Jw96nfHjkqQwj/foO/pCmQn1026z6OWqFVOVYfBtwWfEWU8RBtEDNWswdA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Kácení'!C2" display="/"/>
    <hyperlink ref="A53" location="'SO 02.1 - Komunikace'!C2" display="/"/>
    <hyperlink ref="A54" location="'SO 02.2 - Sadové úpravy'!C2" display="/"/>
    <hyperlink ref="A55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70" t="s">
        <v>93</v>
      </c>
      <c r="H1" s="370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81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62" t="str">
        <f>'Rekapitulace stavby'!K6</f>
        <v>A204 Cyklotrasa Cholupice - Dolní Břežany, č. akce 2950 116</v>
      </c>
      <c r="F7" s="363"/>
      <c r="G7" s="363"/>
      <c r="H7" s="363"/>
      <c r="I7" s="115"/>
      <c r="J7" s="27"/>
      <c r="K7" s="29"/>
    </row>
    <row r="8" spans="1:70" s="1" customFormat="1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4" t="s">
        <v>99</v>
      </c>
      <c r="F9" s="365"/>
      <c r="G9" s="365"/>
      <c r="H9" s="365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16. 2. 2018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ROUND(SUM(BE78:BE189), 2)</f>
        <v>0</v>
      </c>
      <c r="G30" s="40"/>
      <c r="H30" s="40"/>
      <c r="I30" s="129">
        <v>0.21</v>
      </c>
      <c r="J30" s="128">
        <f>ROUND(ROUND((SUM(BE78:BE189)),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ROUND(SUM(BF78:BF189), 2)</f>
        <v>0</v>
      </c>
      <c r="G31" s="40"/>
      <c r="H31" s="40"/>
      <c r="I31" s="129">
        <v>0.15</v>
      </c>
      <c r="J31" s="128">
        <f>ROUND(ROUND((SUM(BF78:BF189)),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ROUND(SUM(BG78:BG189),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ROUND(SUM(BH78:BH189),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ROUND(SUM(BI78:BI189),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A204 Cyklotrasa Cholupice - Dolní Břežany, č. akce 2950 116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>SO 01 - Kácení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Praha 12</v>
      </c>
      <c r="G49" s="40"/>
      <c r="H49" s="40"/>
      <c r="I49" s="117" t="s">
        <v>25</v>
      </c>
      <c r="J49" s="118" t="str">
        <f>IF(J12="","",J12)</f>
        <v>16. 2. 2018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Technická správa komunikací hlavního města Prahy</v>
      </c>
      <c r="G51" s="40"/>
      <c r="H51" s="40"/>
      <c r="I51" s="117" t="s">
        <v>33</v>
      </c>
      <c r="J51" s="331" t="str">
        <f>E21</f>
        <v>AGA – Letiště, s.r.o.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104</v>
      </c>
    </row>
    <row r="57" spans="2:47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47" s="8" customFormat="1" ht="19.899999999999999" customHeight="1">
      <c r="B58" s="154"/>
      <c r="C58" s="155"/>
      <c r="D58" s="156" t="s">
        <v>106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47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47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47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63" s="1" customFormat="1" ht="36.950000000000003" customHeight="1">
      <c r="B65" s="39"/>
      <c r="C65" s="60" t="s">
        <v>107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63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63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63" s="1" customFormat="1" ht="16.5" customHeight="1">
      <c r="B68" s="39"/>
      <c r="C68" s="61"/>
      <c r="D68" s="61"/>
      <c r="E68" s="367" t="str">
        <f>E7</f>
        <v>A204 Cyklotrasa Cholupice - Dolní Břežany, č. akce 2950 116</v>
      </c>
      <c r="F68" s="368"/>
      <c r="G68" s="368"/>
      <c r="H68" s="368"/>
      <c r="I68" s="161"/>
      <c r="J68" s="61"/>
      <c r="K68" s="61"/>
      <c r="L68" s="59"/>
    </row>
    <row r="69" spans="2:63" s="1" customFormat="1" ht="14.45" customHeight="1">
      <c r="B69" s="39"/>
      <c r="C69" s="63" t="s">
        <v>98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63" s="1" customFormat="1" ht="17.25" customHeight="1">
      <c r="B70" s="39"/>
      <c r="C70" s="61"/>
      <c r="D70" s="61"/>
      <c r="E70" s="342" t="str">
        <f>E9</f>
        <v>SO 01 - Kácení</v>
      </c>
      <c r="F70" s="369"/>
      <c r="G70" s="369"/>
      <c r="H70" s="369"/>
      <c r="I70" s="161"/>
      <c r="J70" s="61"/>
      <c r="K70" s="61"/>
      <c r="L70" s="59"/>
    </row>
    <row r="71" spans="2:63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63" s="1" customFormat="1" ht="18" customHeight="1">
      <c r="B72" s="39"/>
      <c r="C72" s="63" t="s">
        <v>23</v>
      </c>
      <c r="D72" s="61"/>
      <c r="E72" s="61"/>
      <c r="F72" s="162" t="str">
        <f>F12</f>
        <v>Praha 12</v>
      </c>
      <c r="G72" s="61"/>
      <c r="H72" s="61"/>
      <c r="I72" s="163" t="s">
        <v>25</v>
      </c>
      <c r="J72" s="71" t="str">
        <f>IF(J12="","",J12)</f>
        <v>16. 2. 2018</v>
      </c>
      <c r="K72" s="61"/>
      <c r="L72" s="59"/>
    </row>
    <row r="73" spans="2:63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63" s="1" customFormat="1">
      <c r="B74" s="39"/>
      <c r="C74" s="63" t="s">
        <v>27</v>
      </c>
      <c r="D74" s="61"/>
      <c r="E74" s="61"/>
      <c r="F74" s="162" t="str">
        <f>E15</f>
        <v>Technická správa komunikací hlavního města Prahy</v>
      </c>
      <c r="G74" s="61"/>
      <c r="H74" s="61"/>
      <c r="I74" s="163" t="s">
        <v>33</v>
      </c>
      <c r="J74" s="162" t="str">
        <f>E21</f>
        <v>AGA – Letiště, s.r.o.</v>
      </c>
      <c r="K74" s="61"/>
      <c r="L74" s="59"/>
    </row>
    <row r="75" spans="2:63" s="1" customFormat="1" ht="14.45" customHeight="1">
      <c r="B75" s="39"/>
      <c r="C75" s="63" t="s">
        <v>31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63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63" s="9" customFormat="1" ht="29.25" customHeight="1">
      <c r="B77" s="164"/>
      <c r="C77" s="165" t="s">
        <v>108</v>
      </c>
      <c r="D77" s="166" t="s">
        <v>57</v>
      </c>
      <c r="E77" s="166" t="s">
        <v>53</v>
      </c>
      <c r="F77" s="166" t="s">
        <v>109</v>
      </c>
      <c r="G77" s="166" t="s">
        <v>110</v>
      </c>
      <c r="H77" s="166" t="s">
        <v>111</v>
      </c>
      <c r="I77" s="167" t="s">
        <v>112</v>
      </c>
      <c r="J77" s="166" t="s">
        <v>102</v>
      </c>
      <c r="K77" s="168" t="s">
        <v>113</v>
      </c>
      <c r="L77" s="169"/>
      <c r="M77" s="79" t="s">
        <v>114</v>
      </c>
      <c r="N77" s="80" t="s">
        <v>42</v>
      </c>
      <c r="O77" s="80" t="s">
        <v>115</v>
      </c>
      <c r="P77" s="80" t="s">
        <v>116</v>
      </c>
      <c r="Q77" s="80" t="s">
        <v>117</v>
      </c>
      <c r="R77" s="80" t="s">
        <v>118</v>
      </c>
      <c r="S77" s="80" t="s">
        <v>119</v>
      </c>
      <c r="T77" s="81" t="s">
        <v>120</v>
      </c>
    </row>
    <row r="78" spans="2:63" s="1" customFormat="1" ht="29.25" customHeight="1">
      <c r="B78" s="39"/>
      <c r="C78" s="85" t="s">
        <v>103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2" t="s">
        <v>71</v>
      </c>
      <c r="AU78" s="22" t="s">
        <v>104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71</v>
      </c>
      <c r="E79" s="177" t="s">
        <v>121</v>
      </c>
      <c r="F79" s="177" t="s">
        <v>122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</v>
      </c>
      <c r="S79" s="182"/>
      <c r="T79" s="184">
        <f>T80</f>
        <v>0</v>
      </c>
      <c r="AR79" s="185" t="s">
        <v>80</v>
      </c>
      <c r="AT79" s="186" t="s">
        <v>71</v>
      </c>
      <c r="AU79" s="186" t="s">
        <v>72</v>
      </c>
      <c r="AY79" s="185" t="s">
        <v>123</v>
      </c>
      <c r="BK79" s="187">
        <f>BK80</f>
        <v>0</v>
      </c>
    </row>
    <row r="80" spans="2:63" s="10" customFormat="1" ht="19.899999999999999" customHeight="1">
      <c r="B80" s="174"/>
      <c r="C80" s="175"/>
      <c r="D80" s="176" t="s">
        <v>71</v>
      </c>
      <c r="E80" s="188" t="s">
        <v>80</v>
      </c>
      <c r="F80" s="188" t="s">
        <v>124</v>
      </c>
      <c r="G80" s="175"/>
      <c r="H80" s="175"/>
      <c r="I80" s="178"/>
      <c r="J80" s="189">
        <f>BK80</f>
        <v>0</v>
      </c>
      <c r="K80" s="175"/>
      <c r="L80" s="180"/>
      <c r="M80" s="181"/>
      <c r="N80" s="182"/>
      <c r="O80" s="182"/>
      <c r="P80" s="183">
        <f>SUM(P81:P189)</f>
        <v>0</v>
      </c>
      <c r="Q80" s="182"/>
      <c r="R80" s="183">
        <f>SUM(R81:R189)</f>
        <v>0</v>
      </c>
      <c r="S80" s="182"/>
      <c r="T80" s="184">
        <f>SUM(T81:T189)</f>
        <v>0</v>
      </c>
      <c r="AR80" s="185" t="s">
        <v>80</v>
      </c>
      <c r="AT80" s="186" t="s">
        <v>71</v>
      </c>
      <c r="AU80" s="186" t="s">
        <v>80</v>
      </c>
      <c r="AY80" s="185" t="s">
        <v>123</v>
      </c>
      <c r="BK80" s="187">
        <f>SUM(BK81:BK189)</f>
        <v>0</v>
      </c>
    </row>
    <row r="81" spans="2:65" s="1" customFormat="1" ht="25.5" customHeight="1">
      <c r="B81" s="39"/>
      <c r="C81" s="190" t="s">
        <v>80</v>
      </c>
      <c r="D81" s="190" t="s">
        <v>125</v>
      </c>
      <c r="E81" s="191" t="s">
        <v>126</v>
      </c>
      <c r="F81" s="192" t="s">
        <v>127</v>
      </c>
      <c r="G81" s="193" t="s">
        <v>128</v>
      </c>
      <c r="H81" s="194">
        <v>2438</v>
      </c>
      <c r="I81" s="195"/>
      <c r="J81" s="196">
        <f>ROUND(I81*H81,2)</f>
        <v>0</v>
      </c>
      <c r="K81" s="192" t="s">
        <v>129</v>
      </c>
      <c r="L81" s="59"/>
      <c r="M81" s="197" t="s">
        <v>21</v>
      </c>
      <c r="N81" s="198" t="s">
        <v>43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2" t="s">
        <v>130</v>
      </c>
      <c r="AT81" s="22" t="s">
        <v>125</v>
      </c>
      <c r="AU81" s="22" t="s">
        <v>82</v>
      </c>
      <c r="AY81" s="22" t="s">
        <v>123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2" t="s">
        <v>80</v>
      </c>
      <c r="BK81" s="201">
        <f>ROUND(I81*H81,2)</f>
        <v>0</v>
      </c>
      <c r="BL81" s="22" t="s">
        <v>130</v>
      </c>
      <c r="BM81" s="22" t="s">
        <v>131</v>
      </c>
    </row>
    <row r="82" spans="2:65" s="1" customFormat="1" ht="13.5">
      <c r="B82" s="39"/>
      <c r="C82" s="61"/>
      <c r="D82" s="202" t="s">
        <v>132</v>
      </c>
      <c r="E82" s="61"/>
      <c r="F82" s="203" t="s">
        <v>133</v>
      </c>
      <c r="G82" s="61"/>
      <c r="H82" s="61"/>
      <c r="I82" s="161"/>
      <c r="J82" s="61"/>
      <c r="K82" s="61"/>
      <c r="L82" s="59"/>
      <c r="M82" s="204"/>
      <c r="N82" s="40"/>
      <c r="O82" s="40"/>
      <c r="P82" s="40"/>
      <c r="Q82" s="40"/>
      <c r="R82" s="40"/>
      <c r="S82" s="40"/>
      <c r="T82" s="76"/>
      <c r="AT82" s="22" t="s">
        <v>132</v>
      </c>
      <c r="AU82" s="22" t="s">
        <v>82</v>
      </c>
    </row>
    <row r="83" spans="2:65" s="11" customFormat="1" ht="13.5">
      <c r="B83" s="205"/>
      <c r="C83" s="206"/>
      <c r="D83" s="202" t="s">
        <v>134</v>
      </c>
      <c r="E83" s="207" t="s">
        <v>21</v>
      </c>
      <c r="F83" s="208" t="s">
        <v>135</v>
      </c>
      <c r="G83" s="206"/>
      <c r="H83" s="207" t="s">
        <v>21</v>
      </c>
      <c r="I83" s="209"/>
      <c r="J83" s="206"/>
      <c r="K83" s="206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134</v>
      </c>
      <c r="AU83" s="214" t="s">
        <v>82</v>
      </c>
      <c r="AV83" s="11" t="s">
        <v>80</v>
      </c>
      <c r="AW83" s="11" t="s">
        <v>35</v>
      </c>
      <c r="AX83" s="11" t="s">
        <v>72</v>
      </c>
      <c r="AY83" s="214" t="s">
        <v>123</v>
      </c>
    </row>
    <row r="84" spans="2:65" s="12" customFormat="1" ht="13.5">
      <c r="B84" s="215"/>
      <c r="C84" s="216"/>
      <c r="D84" s="202" t="s">
        <v>134</v>
      </c>
      <c r="E84" s="217" t="s">
        <v>21</v>
      </c>
      <c r="F84" s="218" t="s">
        <v>136</v>
      </c>
      <c r="G84" s="216"/>
      <c r="H84" s="219">
        <v>2438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134</v>
      </c>
      <c r="AU84" s="225" t="s">
        <v>82</v>
      </c>
      <c r="AV84" s="12" t="s">
        <v>82</v>
      </c>
      <c r="AW84" s="12" t="s">
        <v>35</v>
      </c>
      <c r="AX84" s="12" t="s">
        <v>72</v>
      </c>
      <c r="AY84" s="225" t="s">
        <v>123</v>
      </c>
    </row>
    <row r="85" spans="2:65" s="11" customFormat="1" ht="27">
      <c r="B85" s="205"/>
      <c r="C85" s="206"/>
      <c r="D85" s="202" t="s">
        <v>134</v>
      </c>
      <c r="E85" s="207" t="s">
        <v>21</v>
      </c>
      <c r="F85" s="208" t="s">
        <v>137</v>
      </c>
      <c r="G85" s="206"/>
      <c r="H85" s="207" t="s">
        <v>21</v>
      </c>
      <c r="I85" s="209"/>
      <c r="J85" s="206"/>
      <c r="K85" s="206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134</v>
      </c>
      <c r="AU85" s="214" t="s">
        <v>82</v>
      </c>
      <c r="AV85" s="11" t="s">
        <v>80</v>
      </c>
      <c r="AW85" s="11" t="s">
        <v>35</v>
      </c>
      <c r="AX85" s="11" t="s">
        <v>72</v>
      </c>
      <c r="AY85" s="214" t="s">
        <v>123</v>
      </c>
    </row>
    <row r="86" spans="2:65" s="11" customFormat="1" ht="13.5">
      <c r="B86" s="205"/>
      <c r="C86" s="206"/>
      <c r="D86" s="202" t="s">
        <v>134</v>
      </c>
      <c r="E86" s="207" t="s">
        <v>21</v>
      </c>
      <c r="F86" s="208" t="s">
        <v>138</v>
      </c>
      <c r="G86" s="206"/>
      <c r="H86" s="207" t="s">
        <v>21</v>
      </c>
      <c r="I86" s="209"/>
      <c r="J86" s="206"/>
      <c r="K86" s="206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134</v>
      </c>
      <c r="AU86" s="214" t="s">
        <v>82</v>
      </c>
      <c r="AV86" s="11" t="s">
        <v>80</v>
      </c>
      <c r="AW86" s="11" t="s">
        <v>35</v>
      </c>
      <c r="AX86" s="11" t="s">
        <v>72</v>
      </c>
      <c r="AY86" s="214" t="s">
        <v>123</v>
      </c>
    </row>
    <row r="87" spans="2:65" s="11" customFormat="1" ht="13.5">
      <c r="B87" s="205"/>
      <c r="C87" s="206"/>
      <c r="D87" s="202" t="s">
        <v>134</v>
      </c>
      <c r="E87" s="207" t="s">
        <v>21</v>
      </c>
      <c r="F87" s="208" t="s">
        <v>139</v>
      </c>
      <c r="G87" s="206"/>
      <c r="H87" s="207" t="s">
        <v>21</v>
      </c>
      <c r="I87" s="209"/>
      <c r="J87" s="206"/>
      <c r="K87" s="206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134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123</v>
      </c>
    </row>
    <row r="88" spans="2:65" s="1" customFormat="1" ht="25.5" customHeight="1">
      <c r="B88" s="39"/>
      <c r="C88" s="190" t="s">
        <v>82</v>
      </c>
      <c r="D88" s="190" t="s">
        <v>125</v>
      </c>
      <c r="E88" s="191" t="s">
        <v>140</v>
      </c>
      <c r="F88" s="192" t="s">
        <v>141</v>
      </c>
      <c r="G88" s="193" t="s">
        <v>128</v>
      </c>
      <c r="H88" s="194">
        <v>2172</v>
      </c>
      <c r="I88" s="195"/>
      <c r="J88" s="196">
        <f>ROUND(I88*H88,2)</f>
        <v>0</v>
      </c>
      <c r="K88" s="192" t="s">
        <v>129</v>
      </c>
      <c r="L88" s="59"/>
      <c r="M88" s="197" t="s">
        <v>21</v>
      </c>
      <c r="N88" s="198" t="s">
        <v>43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2" t="s">
        <v>130</v>
      </c>
      <c r="AT88" s="22" t="s">
        <v>125</v>
      </c>
      <c r="AU88" s="22" t="s">
        <v>82</v>
      </c>
      <c r="AY88" s="22" t="s">
        <v>123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80</v>
      </c>
      <c r="BK88" s="201">
        <f>ROUND(I88*H88,2)</f>
        <v>0</v>
      </c>
      <c r="BL88" s="22" t="s">
        <v>130</v>
      </c>
      <c r="BM88" s="22" t="s">
        <v>142</v>
      </c>
    </row>
    <row r="89" spans="2:65" s="1" customFormat="1" ht="27">
      <c r="B89" s="39"/>
      <c r="C89" s="61"/>
      <c r="D89" s="202" t="s">
        <v>132</v>
      </c>
      <c r="E89" s="61"/>
      <c r="F89" s="203" t="s">
        <v>143</v>
      </c>
      <c r="G89" s="61"/>
      <c r="H89" s="61"/>
      <c r="I89" s="161"/>
      <c r="J89" s="61"/>
      <c r="K89" s="61"/>
      <c r="L89" s="59"/>
      <c r="M89" s="204"/>
      <c r="N89" s="40"/>
      <c r="O89" s="40"/>
      <c r="P89" s="40"/>
      <c r="Q89" s="40"/>
      <c r="R89" s="40"/>
      <c r="S89" s="40"/>
      <c r="T89" s="76"/>
      <c r="AT89" s="22" t="s">
        <v>132</v>
      </c>
      <c r="AU89" s="22" t="s">
        <v>82</v>
      </c>
    </row>
    <row r="90" spans="2:65" s="11" customFormat="1" ht="13.5">
      <c r="B90" s="205"/>
      <c r="C90" s="206"/>
      <c r="D90" s="202" t="s">
        <v>134</v>
      </c>
      <c r="E90" s="207" t="s">
        <v>21</v>
      </c>
      <c r="F90" s="208" t="s">
        <v>144</v>
      </c>
      <c r="G90" s="206"/>
      <c r="H90" s="207" t="s">
        <v>21</v>
      </c>
      <c r="I90" s="209"/>
      <c r="J90" s="206"/>
      <c r="K90" s="206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134</v>
      </c>
      <c r="AU90" s="214" t="s">
        <v>82</v>
      </c>
      <c r="AV90" s="11" t="s">
        <v>80</v>
      </c>
      <c r="AW90" s="11" t="s">
        <v>35</v>
      </c>
      <c r="AX90" s="11" t="s">
        <v>72</v>
      </c>
      <c r="AY90" s="214" t="s">
        <v>123</v>
      </c>
    </row>
    <row r="91" spans="2:65" s="12" customFormat="1" ht="13.5">
      <c r="B91" s="215"/>
      <c r="C91" s="216"/>
      <c r="D91" s="202" t="s">
        <v>134</v>
      </c>
      <c r="E91" s="217" t="s">
        <v>21</v>
      </c>
      <c r="F91" s="218" t="s">
        <v>145</v>
      </c>
      <c r="G91" s="216"/>
      <c r="H91" s="219">
        <v>1127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134</v>
      </c>
      <c r="AU91" s="225" t="s">
        <v>82</v>
      </c>
      <c r="AV91" s="12" t="s">
        <v>82</v>
      </c>
      <c r="AW91" s="12" t="s">
        <v>35</v>
      </c>
      <c r="AX91" s="12" t="s">
        <v>72</v>
      </c>
      <c r="AY91" s="225" t="s">
        <v>123</v>
      </c>
    </row>
    <row r="92" spans="2:65" s="12" customFormat="1" ht="13.5">
      <c r="B92" s="215"/>
      <c r="C92" s="216"/>
      <c r="D92" s="202" t="s">
        <v>134</v>
      </c>
      <c r="E92" s="217" t="s">
        <v>21</v>
      </c>
      <c r="F92" s="218" t="s">
        <v>146</v>
      </c>
      <c r="G92" s="216"/>
      <c r="H92" s="219">
        <v>1045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134</v>
      </c>
      <c r="AU92" s="225" t="s">
        <v>82</v>
      </c>
      <c r="AV92" s="12" t="s">
        <v>82</v>
      </c>
      <c r="AW92" s="12" t="s">
        <v>35</v>
      </c>
      <c r="AX92" s="12" t="s">
        <v>72</v>
      </c>
      <c r="AY92" s="225" t="s">
        <v>123</v>
      </c>
    </row>
    <row r="93" spans="2:65" s="11" customFormat="1" ht="27">
      <c r="B93" s="205"/>
      <c r="C93" s="206"/>
      <c r="D93" s="202" t="s">
        <v>134</v>
      </c>
      <c r="E93" s="207" t="s">
        <v>21</v>
      </c>
      <c r="F93" s="208" t="s">
        <v>137</v>
      </c>
      <c r="G93" s="206"/>
      <c r="H93" s="207" t="s">
        <v>21</v>
      </c>
      <c r="I93" s="209"/>
      <c r="J93" s="206"/>
      <c r="K93" s="206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134</v>
      </c>
      <c r="AU93" s="214" t="s">
        <v>82</v>
      </c>
      <c r="AV93" s="11" t="s">
        <v>80</v>
      </c>
      <c r="AW93" s="11" t="s">
        <v>35</v>
      </c>
      <c r="AX93" s="11" t="s">
        <v>72</v>
      </c>
      <c r="AY93" s="214" t="s">
        <v>123</v>
      </c>
    </row>
    <row r="94" spans="2:65" s="11" customFormat="1" ht="27">
      <c r="B94" s="205"/>
      <c r="C94" s="206"/>
      <c r="D94" s="202" t="s">
        <v>134</v>
      </c>
      <c r="E94" s="207" t="s">
        <v>21</v>
      </c>
      <c r="F94" s="208" t="s">
        <v>147</v>
      </c>
      <c r="G94" s="206"/>
      <c r="H94" s="207" t="s">
        <v>21</v>
      </c>
      <c r="I94" s="209"/>
      <c r="J94" s="206"/>
      <c r="K94" s="206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134</v>
      </c>
      <c r="AU94" s="214" t="s">
        <v>82</v>
      </c>
      <c r="AV94" s="11" t="s">
        <v>80</v>
      </c>
      <c r="AW94" s="11" t="s">
        <v>35</v>
      </c>
      <c r="AX94" s="11" t="s">
        <v>72</v>
      </c>
      <c r="AY94" s="214" t="s">
        <v>123</v>
      </c>
    </row>
    <row r="95" spans="2:65" s="11" customFormat="1" ht="13.5">
      <c r="B95" s="205"/>
      <c r="C95" s="206"/>
      <c r="D95" s="202" t="s">
        <v>134</v>
      </c>
      <c r="E95" s="207" t="s">
        <v>21</v>
      </c>
      <c r="F95" s="208" t="s">
        <v>139</v>
      </c>
      <c r="G95" s="206"/>
      <c r="H95" s="207" t="s">
        <v>21</v>
      </c>
      <c r="I95" s="209"/>
      <c r="J95" s="206"/>
      <c r="K95" s="206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134</v>
      </c>
      <c r="AU95" s="214" t="s">
        <v>82</v>
      </c>
      <c r="AV95" s="11" t="s">
        <v>80</v>
      </c>
      <c r="AW95" s="11" t="s">
        <v>35</v>
      </c>
      <c r="AX95" s="11" t="s">
        <v>72</v>
      </c>
      <c r="AY95" s="214" t="s">
        <v>123</v>
      </c>
    </row>
    <row r="96" spans="2:65" s="1" customFormat="1" ht="16.5" customHeight="1">
      <c r="B96" s="39"/>
      <c r="C96" s="190" t="s">
        <v>148</v>
      </c>
      <c r="D96" s="190" t="s">
        <v>125</v>
      </c>
      <c r="E96" s="191" t="s">
        <v>149</v>
      </c>
      <c r="F96" s="192" t="s">
        <v>150</v>
      </c>
      <c r="G96" s="193" t="s">
        <v>151</v>
      </c>
      <c r="H96" s="194">
        <v>128</v>
      </c>
      <c r="I96" s="195"/>
      <c r="J96" s="196">
        <f>ROUND(I96*H96,2)</f>
        <v>0</v>
      </c>
      <c r="K96" s="192" t="s">
        <v>129</v>
      </c>
      <c r="L96" s="59"/>
      <c r="M96" s="197" t="s">
        <v>21</v>
      </c>
      <c r="N96" s="198" t="s">
        <v>43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130</v>
      </c>
      <c r="AT96" s="22" t="s">
        <v>125</v>
      </c>
      <c r="AU96" s="22" t="s">
        <v>82</v>
      </c>
      <c r="AY96" s="22" t="s">
        <v>123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80</v>
      </c>
      <c r="BK96" s="201">
        <f>ROUND(I96*H96,2)</f>
        <v>0</v>
      </c>
      <c r="BL96" s="22" t="s">
        <v>130</v>
      </c>
      <c r="BM96" s="22" t="s">
        <v>152</v>
      </c>
    </row>
    <row r="97" spans="2:65" s="1" customFormat="1" ht="27">
      <c r="B97" s="39"/>
      <c r="C97" s="61"/>
      <c r="D97" s="202" t="s">
        <v>132</v>
      </c>
      <c r="E97" s="61"/>
      <c r="F97" s="203" t="s">
        <v>153</v>
      </c>
      <c r="G97" s="61"/>
      <c r="H97" s="61"/>
      <c r="I97" s="161"/>
      <c r="J97" s="61"/>
      <c r="K97" s="61"/>
      <c r="L97" s="59"/>
      <c r="M97" s="204"/>
      <c r="N97" s="40"/>
      <c r="O97" s="40"/>
      <c r="P97" s="40"/>
      <c r="Q97" s="40"/>
      <c r="R97" s="40"/>
      <c r="S97" s="40"/>
      <c r="T97" s="76"/>
      <c r="AT97" s="22" t="s">
        <v>132</v>
      </c>
      <c r="AU97" s="22" t="s">
        <v>82</v>
      </c>
    </row>
    <row r="98" spans="2:65" s="11" customFormat="1" ht="27">
      <c r="B98" s="205"/>
      <c r="C98" s="206"/>
      <c r="D98" s="202" t="s">
        <v>134</v>
      </c>
      <c r="E98" s="207" t="s">
        <v>21</v>
      </c>
      <c r="F98" s="208" t="s">
        <v>137</v>
      </c>
      <c r="G98" s="206"/>
      <c r="H98" s="207" t="s">
        <v>21</v>
      </c>
      <c r="I98" s="209"/>
      <c r="J98" s="206"/>
      <c r="K98" s="206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134</v>
      </c>
      <c r="AU98" s="214" t="s">
        <v>82</v>
      </c>
      <c r="AV98" s="11" t="s">
        <v>80</v>
      </c>
      <c r="AW98" s="11" t="s">
        <v>35</v>
      </c>
      <c r="AX98" s="11" t="s">
        <v>72</v>
      </c>
      <c r="AY98" s="214" t="s">
        <v>123</v>
      </c>
    </row>
    <row r="99" spans="2:65" s="11" customFormat="1" ht="27">
      <c r="B99" s="205"/>
      <c r="C99" s="206"/>
      <c r="D99" s="202" t="s">
        <v>134</v>
      </c>
      <c r="E99" s="207" t="s">
        <v>21</v>
      </c>
      <c r="F99" s="208" t="s">
        <v>147</v>
      </c>
      <c r="G99" s="206"/>
      <c r="H99" s="207" t="s">
        <v>21</v>
      </c>
      <c r="I99" s="209"/>
      <c r="J99" s="206"/>
      <c r="K99" s="206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134</v>
      </c>
      <c r="AU99" s="214" t="s">
        <v>82</v>
      </c>
      <c r="AV99" s="11" t="s">
        <v>80</v>
      </c>
      <c r="AW99" s="11" t="s">
        <v>35</v>
      </c>
      <c r="AX99" s="11" t="s">
        <v>72</v>
      </c>
      <c r="AY99" s="214" t="s">
        <v>123</v>
      </c>
    </row>
    <row r="100" spans="2:65" s="11" customFormat="1" ht="13.5">
      <c r="B100" s="205"/>
      <c r="C100" s="206"/>
      <c r="D100" s="202" t="s">
        <v>134</v>
      </c>
      <c r="E100" s="207" t="s">
        <v>21</v>
      </c>
      <c r="F100" s="208" t="s">
        <v>154</v>
      </c>
      <c r="G100" s="206"/>
      <c r="H100" s="207" t="s">
        <v>21</v>
      </c>
      <c r="I100" s="209"/>
      <c r="J100" s="206"/>
      <c r="K100" s="206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134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123</v>
      </c>
    </row>
    <row r="101" spans="2:65" s="11" customFormat="1" ht="13.5">
      <c r="B101" s="205"/>
      <c r="C101" s="206"/>
      <c r="D101" s="202" t="s">
        <v>134</v>
      </c>
      <c r="E101" s="207" t="s">
        <v>21</v>
      </c>
      <c r="F101" s="208" t="s">
        <v>155</v>
      </c>
      <c r="G101" s="206"/>
      <c r="H101" s="207" t="s">
        <v>21</v>
      </c>
      <c r="I101" s="209"/>
      <c r="J101" s="206"/>
      <c r="K101" s="206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134</v>
      </c>
      <c r="AU101" s="214" t="s">
        <v>82</v>
      </c>
      <c r="AV101" s="11" t="s">
        <v>80</v>
      </c>
      <c r="AW101" s="11" t="s">
        <v>35</v>
      </c>
      <c r="AX101" s="11" t="s">
        <v>72</v>
      </c>
      <c r="AY101" s="214" t="s">
        <v>123</v>
      </c>
    </row>
    <row r="102" spans="2:65" s="12" customFormat="1" ht="13.5">
      <c r="B102" s="215"/>
      <c r="C102" s="216"/>
      <c r="D102" s="202" t="s">
        <v>134</v>
      </c>
      <c r="E102" s="217" t="s">
        <v>21</v>
      </c>
      <c r="F102" s="218" t="s">
        <v>156</v>
      </c>
      <c r="G102" s="216"/>
      <c r="H102" s="219">
        <v>59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82</v>
      </c>
      <c r="AV102" s="12" t="s">
        <v>82</v>
      </c>
      <c r="AW102" s="12" t="s">
        <v>35</v>
      </c>
      <c r="AX102" s="12" t="s">
        <v>72</v>
      </c>
      <c r="AY102" s="225" t="s">
        <v>123</v>
      </c>
    </row>
    <row r="103" spans="2:65" s="11" customFormat="1" ht="13.5">
      <c r="B103" s="205"/>
      <c r="C103" s="206"/>
      <c r="D103" s="202" t="s">
        <v>134</v>
      </c>
      <c r="E103" s="207" t="s">
        <v>21</v>
      </c>
      <c r="F103" s="208" t="s">
        <v>157</v>
      </c>
      <c r="G103" s="206"/>
      <c r="H103" s="207" t="s">
        <v>21</v>
      </c>
      <c r="I103" s="209"/>
      <c r="J103" s="206"/>
      <c r="K103" s="206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134</v>
      </c>
      <c r="AU103" s="214" t="s">
        <v>82</v>
      </c>
      <c r="AV103" s="11" t="s">
        <v>80</v>
      </c>
      <c r="AW103" s="11" t="s">
        <v>35</v>
      </c>
      <c r="AX103" s="11" t="s">
        <v>72</v>
      </c>
      <c r="AY103" s="214" t="s">
        <v>123</v>
      </c>
    </row>
    <row r="104" spans="2:65" s="12" customFormat="1" ht="13.5">
      <c r="B104" s="215"/>
      <c r="C104" s="216"/>
      <c r="D104" s="202" t="s">
        <v>134</v>
      </c>
      <c r="E104" s="217" t="s">
        <v>21</v>
      </c>
      <c r="F104" s="218" t="s">
        <v>158</v>
      </c>
      <c r="G104" s="216"/>
      <c r="H104" s="219">
        <v>8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134</v>
      </c>
      <c r="AU104" s="225" t="s">
        <v>82</v>
      </c>
      <c r="AV104" s="12" t="s">
        <v>82</v>
      </c>
      <c r="AW104" s="12" t="s">
        <v>35</v>
      </c>
      <c r="AX104" s="12" t="s">
        <v>72</v>
      </c>
      <c r="AY104" s="225" t="s">
        <v>123</v>
      </c>
    </row>
    <row r="105" spans="2:65" s="12" customFormat="1" ht="13.5">
      <c r="B105" s="215"/>
      <c r="C105" s="216"/>
      <c r="D105" s="202" t="s">
        <v>134</v>
      </c>
      <c r="E105" s="217" t="s">
        <v>21</v>
      </c>
      <c r="F105" s="218" t="s">
        <v>159</v>
      </c>
      <c r="G105" s="216"/>
      <c r="H105" s="219">
        <v>61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134</v>
      </c>
      <c r="AU105" s="225" t="s">
        <v>82</v>
      </c>
      <c r="AV105" s="12" t="s">
        <v>82</v>
      </c>
      <c r="AW105" s="12" t="s">
        <v>35</v>
      </c>
      <c r="AX105" s="12" t="s">
        <v>72</v>
      </c>
      <c r="AY105" s="225" t="s">
        <v>123</v>
      </c>
    </row>
    <row r="106" spans="2:65" s="1" customFormat="1" ht="16.5" customHeight="1">
      <c r="B106" s="39"/>
      <c r="C106" s="190" t="s">
        <v>130</v>
      </c>
      <c r="D106" s="190" t="s">
        <v>125</v>
      </c>
      <c r="E106" s="191" t="s">
        <v>160</v>
      </c>
      <c r="F106" s="192" t="s">
        <v>161</v>
      </c>
      <c r="G106" s="193" t="s">
        <v>151</v>
      </c>
      <c r="H106" s="194">
        <v>11</v>
      </c>
      <c r="I106" s="195"/>
      <c r="J106" s="196">
        <f>ROUND(I106*H106,2)</f>
        <v>0</v>
      </c>
      <c r="K106" s="192" t="s">
        <v>129</v>
      </c>
      <c r="L106" s="59"/>
      <c r="M106" s="197" t="s">
        <v>21</v>
      </c>
      <c r="N106" s="198" t="s">
        <v>43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130</v>
      </c>
      <c r="AT106" s="22" t="s">
        <v>125</v>
      </c>
      <c r="AU106" s="22" t="s">
        <v>82</v>
      </c>
      <c r="AY106" s="22" t="s">
        <v>123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80</v>
      </c>
      <c r="BK106" s="201">
        <f>ROUND(I106*H106,2)</f>
        <v>0</v>
      </c>
      <c r="BL106" s="22" t="s">
        <v>130</v>
      </c>
      <c r="BM106" s="22" t="s">
        <v>162</v>
      </c>
    </row>
    <row r="107" spans="2:65" s="1" customFormat="1" ht="27">
      <c r="B107" s="39"/>
      <c r="C107" s="61"/>
      <c r="D107" s="202" t="s">
        <v>132</v>
      </c>
      <c r="E107" s="61"/>
      <c r="F107" s="203" t="s">
        <v>163</v>
      </c>
      <c r="G107" s="61"/>
      <c r="H107" s="61"/>
      <c r="I107" s="161"/>
      <c r="J107" s="61"/>
      <c r="K107" s="61"/>
      <c r="L107" s="59"/>
      <c r="M107" s="204"/>
      <c r="N107" s="40"/>
      <c r="O107" s="40"/>
      <c r="P107" s="40"/>
      <c r="Q107" s="40"/>
      <c r="R107" s="40"/>
      <c r="S107" s="40"/>
      <c r="T107" s="76"/>
      <c r="AT107" s="22" t="s">
        <v>132</v>
      </c>
      <c r="AU107" s="22" t="s">
        <v>82</v>
      </c>
    </row>
    <row r="108" spans="2:65" s="11" customFormat="1" ht="27">
      <c r="B108" s="205"/>
      <c r="C108" s="206"/>
      <c r="D108" s="202" t="s">
        <v>134</v>
      </c>
      <c r="E108" s="207" t="s">
        <v>21</v>
      </c>
      <c r="F108" s="208" t="s">
        <v>137</v>
      </c>
      <c r="G108" s="206"/>
      <c r="H108" s="207" t="s">
        <v>21</v>
      </c>
      <c r="I108" s="209"/>
      <c r="J108" s="206"/>
      <c r="K108" s="206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134</v>
      </c>
      <c r="AU108" s="214" t="s">
        <v>82</v>
      </c>
      <c r="AV108" s="11" t="s">
        <v>80</v>
      </c>
      <c r="AW108" s="11" t="s">
        <v>35</v>
      </c>
      <c r="AX108" s="11" t="s">
        <v>72</v>
      </c>
      <c r="AY108" s="214" t="s">
        <v>123</v>
      </c>
    </row>
    <row r="109" spans="2:65" s="11" customFormat="1" ht="27">
      <c r="B109" s="205"/>
      <c r="C109" s="206"/>
      <c r="D109" s="202" t="s">
        <v>134</v>
      </c>
      <c r="E109" s="207" t="s">
        <v>21</v>
      </c>
      <c r="F109" s="208" t="s">
        <v>147</v>
      </c>
      <c r="G109" s="206"/>
      <c r="H109" s="207" t="s">
        <v>21</v>
      </c>
      <c r="I109" s="209"/>
      <c r="J109" s="206"/>
      <c r="K109" s="206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134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123</v>
      </c>
    </row>
    <row r="110" spans="2:65" s="11" customFormat="1" ht="13.5">
      <c r="B110" s="205"/>
      <c r="C110" s="206"/>
      <c r="D110" s="202" t="s">
        <v>134</v>
      </c>
      <c r="E110" s="207" t="s">
        <v>21</v>
      </c>
      <c r="F110" s="208" t="s">
        <v>154</v>
      </c>
      <c r="G110" s="206"/>
      <c r="H110" s="207" t="s">
        <v>21</v>
      </c>
      <c r="I110" s="209"/>
      <c r="J110" s="206"/>
      <c r="K110" s="206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134</v>
      </c>
      <c r="AU110" s="214" t="s">
        <v>82</v>
      </c>
      <c r="AV110" s="11" t="s">
        <v>80</v>
      </c>
      <c r="AW110" s="11" t="s">
        <v>35</v>
      </c>
      <c r="AX110" s="11" t="s">
        <v>72</v>
      </c>
      <c r="AY110" s="214" t="s">
        <v>123</v>
      </c>
    </row>
    <row r="111" spans="2:65" s="11" customFormat="1" ht="13.5">
      <c r="B111" s="205"/>
      <c r="C111" s="206"/>
      <c r="D111" s="202" t="s">
        <v>134</v>
      </c>
      <c r="E111" s="207" t="s">
        <v>21</v>
      </c>
      <c r="F111" s="208" t="s">
        <v>155</v>
      </c>
      <c r="G111" s="206"/>
      <c r="H111" s="207" t="s">
        <v>21</v>
      </c>
      <c r="I111" s="209"/>
      <c r="J111" s="206"/>
      <c r="K111" s="206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134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123</v>
      </c>
    </row>
    <row r="112" spans="2:65" s="12" customFormat="1" ht="13.5">
      <c r="B112" s="215"/>
      <c r="C112" s="216"/>
      <c r="D112" s="202" t="s">
        <v>134</v>
      </c>
      <c r="E112" s="217" t="s">
        <v>21</v>
      </c>
      <c r="F112" s="218" t="s">
        <v>164</v>
      </c>
      <c r="G112" s="216"/>
      <c r="H112" s="219">
        <v>8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134</v>
      </c>
      <c r="AU112" s="225" t="s">
        <v>82</v>
      </c>
      <c r="AV112" s="12" t="s">
        <v>82</v>
      </c>
      <c r="AW112" s="12" t="s">
        <v>35</v>
      </c>
      <c r="AX112" s="12" t="s">
        <v>72</v>
      </c>
      <c r="AY112" s="225" t="s">
        <v>123</v>
      </c>
    </row>
    <row r="113" spans="2:65" s="11" customFormat="1" ht="13.5">
      <c r="B113" s="205"/>
      <c r="C113" s="206"/>
      <c r="D113" s="202" t="s">
        <v>134</v>
      </c>
      <c r="E113" s="207" t="s">
        <v>21</v>
      </c>
      <c r="F113" s="208" t="s">
        <v>157</v>
      </c>
      <c r="G113" s="206"/>
      <c r="H113" s="207" t="s">
        <v>21</v>
      </c>
      <c r="I113" s="209"/>
      <c r="J113" s="206"/>
      <c r="K113" s="206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134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123</v>
      </c>
    </row>
    <row r="114" spans="2:65" s="12" customFormat="1" ht="13.5">
      <c r="B114" s="215"/>
      <c r="C114" s="216"/>
      <c r="D114" s="202" t="s">
        <v>134</v>
      </c>
      <c r="E114" s="217" t="s">
        <v>21</v>
      </c>
      <c r="F114" s="218" t="s">
        <v>165</v>
      </c>
      <c r="G114" s="216"/>
      <c r="H114" s="219">
        <v>2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134</v>
      </c>
      <c r="AU114" s="225" t="s">
        <v>82</v>
      </c>
      <c r="AV114" s="12" t="s">
        <v>82</v>
      </c>
      <c r="AW114" s="12" t="s">
        <v>35</v>
      </c>
      <c r="AX114" s="12" t="s">
        <v>72</v>
      </c>
      <c r="AY114" s="225" t="s">
        <v>123</v>
      </c>
    </row>
    <row r="115" spans="2:65" s="12" customFormat="1" ht="13.5">
      <c r="B115" s="215"/>
      <c r="C115" s="216"/>
      <c r="D115" s="202" t="s">
        <v>134</v>
      </c>
      <c r="E115" s="217" t="s">
        <v>21</v>
      </c>
      <c r="F115" s="218" t="s">
        <v>166</v>
      </c>
      <c r="G115" s="216"/>
      <c r="H115" s="219">
        <v>1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134</v>
      </c>
      <c r="AU115" s="225" t="s">
        <v>82</v>
      </c>
      <c r="AV115" s="12" t="s">
        <v>82</v>
      </c>
      <c r="AW115" s="12" t="s">
        <v>35</v>
      </c>
      <c r="AX115" s="12" t="s">
        <v>72</v>
      </c>
      <c r="AY115" s="225" t="s">
        <v>123</v>
      </c>
    </row>
    <row r="116" spans="2:65" s="1" customFormat="1" ht="16.5" customHeight="1">
      <c r="B116" s="39"/>
      <c r="C116" s="190" t="s">
        <v>167</v>
      </c>
      <c r="D116" s="190" t="s">
        <v>125</v>
      </c>
      <c r="E116" s="191" t="s">
        <v>168</v>
      </c>
      <c r="F116" s="192" t="s">
        <v>169</v>
      </c>
      <c r="G116" s="193" t="s">
        <v>151</v>
      </c>
      <c r="H116" s="194">
        <v>4</v>
      </c>
      <c r="I116" s="195"/>
      <c r="J116" s="196">
        <f>ROUND(I116*H116,2)</f>
        <v>0</v>
      </c>
      <c r="K116" s="192" t="s">
        <v>129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130</v>
      </c>
      <c r="AT116" s="22" t="s">
        <v>125</v>
      </c>
      <c r="AU116" s="22" t="s">
        <v>82</v>
      </c>
      <c r="AY116" s="22" t="s">
        <v>123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130</v>
      </c>
      <c r="BM116" s="22" t="s">
        <v>170</v>
      </c>
    </row>
    <row r="117" spans="2:65" s="1" customFormat="1" ht="27">
      <c r="B117" s="39"/>
      <c r="C117" s="61"/>
      <c r="D117" s="202" t="s">
        <v>132</v>
      </c>
      <c r="E117" s="61"/>
      <c r="F117" s="203" t="s">
        <v>171</v>
      </c>
      <c r="G117" s="61"/>
      <c r="H117" s="61"/>
      <c r="I117" s="161"/>
      <c r="J117" s="61"/>
      <c r="K117" s="61"/>
      <c r="L117" s="59"/>
      <c r="M117" s="204"/>
      <c r="N117" s="40"/>
      <c r="O117" s="40"/>
      <c r="P117" s="40"/>
      <c r="Q117" s="40"/>
      <c r="R117" s="40"/>
      <c r="S117" s="40"/>
      <c r="T117" s="76"/>
      <c r="AT117" s="22" t="s">
        <v>132</v>
      </c>
      <c r="AU117" s="22" t="s">
        <v>82</v>
      </c>
    </row>
    <row r="118" spans="2:65" s="11" customFormat="1" ht="27">
      <c r="B118" s="205"/>
      <c r="C118" s="206"/>
      <c r="D118" s="202" t="s">
        <v>134</v>
      </c>
      <c r="E118" s="207" t="s">
        <v>21</v>
      </c>
      <c r="F118" s="208" t="s">
        <v>137</v>
      </c>
      <c r="G118" s="206"/>
      <c r="H118" s="207" t="s">
        <v>21</v>
      </c>
      <c r="I118" s="209"/>
      <c r="J118" s="206"/>
      <c r="K118" s="206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134</v>
      </c>
      <c r="AU118" s="214" t="s">
        <v>82</v>
      </c>
      <c r="AV118" s="11" t="s">
        <v>80</v>
      </c>
      <c r="AW118" s="11" t="s">
        <v>35</v>
      </c>
      <c r="AX118" s="11" t="s">
        <v>72</v>
      </c>
      <c r="AY118" s="214" t="s">
        <v>123</v>
      </c>
    </row>
    <row r="119" spans="2:65" s="11" customFormat="1" ht="27">
      <c r="B119" s="205"/>
      <c r="C119" s="206"/>
      <c r="D119" s="202" t="s">
        <v>134</v>
      </c>
      <c r="E119" s="207" t="s">
        <v>21</v>
      </c>
      <c r="F119" s="208" t="s">
        <v>147</v>
      </c>
      <c r="G119" s="206"/>
      <c r="H119" s="207" t="s">
        <v>21</v>
      </c>
      <c r="I119" s="209"/>
      <c r="J119" s="206"/>
      <c r="K119" s="206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134</v>
      </c>
      <c r="AU119" s="214" t="s">
        <v>82</v>
      </c>
      <c r="AV119" s="11" t="s">
        <v>80</v>
      </c>
      <c r="AW119" s="11" t="s">
        <v>35</v>
      </c>
      <c r="AX119" s="11" t="s">
        <v>72</v>
      </c>
      <c r="AY119" s="214" t="s">
        <v>123</v>
      </c>
    </row>
    <row r="120" spans="2:65" s="11" customFormat="1" ht="13.5">
      <c r="B120" s="205"/>
      <c r="C120" s="206"/>
      <c r="D120" s="202" t="s">
        <v>134</v>
      </c>
      <c r="E120" s="207" t="s">
        <v>21</v>
      </c>
      <c r="F120" s="208" t="s">
        <v>154</v>
      </c>
      <c r="G120" s="206"/>
      <c r="H120" s="207" t="s">
        <v>21</v>
      </c>
      <c r="I120" s="209"/>
      <c r="J120" s="206"/>
      <c r="K120" s="206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134</v>
      </c>
      <c r="AU120" s="214" t="s">
        <v>82</v>
      </c>
      <c r="AV120" s="11" t="s">
        <v>80</v>
      </c>
      <c r="AW120" s="11" t="s">
        <v>35</v>
      </c>
      <c r="AX120" s="11" t="s">
        <v>72</v>
      </c>
      <c r="AY120" s="214" t="s">
        <v>123</v>
      </c>
    </row>
    <row r="121" spans="2:65" s="11" customFormat="1" ht="13.5">
      <c r="B121" s="205"/>
      <c r="C121" s="206"/>
      <c r="D121" s="202" t="s">
        <v>134</v>
      </c>
      <c r="E121" s="207" t="s">
        <v>21</v>
      </c>
      <c r="F121" s="208" t="s">
        <v>155</v>
      </c>
      <c r="G121" s="206"/>
      <c r="H121" s="207" t="s">
        <v>21</v>
      </c>
      <c r="I121" s="209"/>
      <c r="J121" s="206"/>
      <c r="K121" s="206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134</v>
      </c>
      <c r="AU121" s="214" t="s">
        <v>82</v>
      </c>
      <c r="AV121" s="11" t="s">
        <v>80</v>
      </c>
      <c r="AW121" s="11" t="s">
        <v>35</v>
      </c>
      <c r="AX121" s="11" t="s">
        <v>72</v>
      </c>
      <c r="AY121" s="214" t="s">
        <v>123</v>
      </c>
    </row>
    <row r="122" spans="2:65" s="12" customFormat="1" ht="13.5">
      <c r="B122" s="215"/>
      <c r="C122" s="216"/>
      <c r="D122" s="202" t="s">
        <v>134</v>
      </c>
      <c r="E122" s="217" t="s">
        <v>21</v>
      </c>
      <c r="F122" s="218" t="s">
        <v>172</v>
      </c>
      <c r="G122" s="216"/>
      <c r="H122" s="219">
        <v>1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134</v>
      </c>
      <c r="AU122" s="225" t="s">
        <v>82</v>
      </c>
      <c r="AV122" s="12" t="s">
        <v>82</v>
      </c>
      <c r="AW122" s="12" t="s">
        <v>35</v>
      </c>
      <c r="AX122" s="12" t="s">
        <v>72</v>
      </c>
      <c r="AY122" s="225" t="s">
        <v>123</v>
      </c>
    </row>
    <row r="123" spans="2:65" s="11" customFormat="1" ht="13.5">
      <c r="B123" s="205"/>
      <c r="C123" s="206"/>
      <c r="D123" s="202" t="s">
        <v>134</v>
      </c>
      <c r="E123" s="207" t="s">
        <v>21</v>
      </c>
      <c r="F123" s="208" t="s">
        <v>157</v>
      </c>
      <c r="G123" s="206"/>
      <c r="H123" s="207" t="s">
        <v>21</v>
      </c>
      <c r="I123" s="209"/>
      <c r="J123" s="206"/>
      <c r="K123" s="206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134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123</v>
      </c>
    </row>
    <row r="124" spans="2:65" s="12" customFormat="1" ht="13.5">
      <c r="B124" s="215"/>
      <c r="C124" s="216"/>
      <c r="D124" s="202" t="s">
        <v>134</v>
      </c>
      <c r="E124" s="217" t="s">
        <v>21</v>
      </c>
      <c r="F124" s="218" t="s">
        <v>172</v>
      </c>
      <c r="G124" s="216"/>
      <c r="H124" s="219">
        <v>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134</v>
      </c>
      <c r="AU124" s="225" t="s">
        <v>82</v>
      </c>
      <c r="AV124" s="12" t="s">
        <v>82</v>
      </c>
      <c r="AW124" s="12" t="s">
        <v>35</v>
      </c>
      <c r="AX124" s="12" t="s">
        <v>72</v>
      </c>
      <c r="AY124" s="225" t="s">
        <v>123</v>
      </c>
    </row>
    <row r="125" spans="2:65" s="12" customFormat="1" ht="13.5">
      <c r="B125" s="215"/>
      <c r="C125" s="216"/>
      <c r="D125" s="202" t="s">
        <v>134</v>
      </c>
      <c r="E125" s="217" t="s">
        <v>21</v>
      </c>
      <c r="F125" s="218" t="s">
        <v>173</v>
      </c>
      <c r="G125" s="216"/>
      <c r="H125" s="219">
        <v>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134</v>
      </c>
      <c r="AU125" s="225" t="s">
        <v>82</v>
      </c>
      <c r="AV125" s="12" t="s">
        <v>82</v>
      </c>
      <c r="AW125" s="12" t="s">
        <v>35</v>
      </c>
      <c r="AX125" s="12" t="s">
        <v>72</v>
      </c>
      <c r="AY125" s="225" t="s">
        <v>123</v>
      </c>
    </row>
    <row r="126" spans="2:65" s="1" customFormat="1" ht="16.5" customHeight="1">
      <c r="B126" s="39"/>
      <c r="C126" s="190" t="s">
        <v>174</v>
      </c>
      <c r="D126" s="190" t="s">
        <v>125</v>
      </c>
      <c r="E126" s="191" t="s">
        <v>175</v>
      </c>
      <c r="F126" s="192" t="s">
        <v>176</v>
      </c>
      <c r="G126" s="193" t="s">
        <v>151</v>
      </c>
      <c r="H126" s="194">
        <v>1</v>
      </c>
      <c r="I126" s="195"/>
      <c r="J126" s="196">
        <f>ROUND(I126*H126,2)</f>
        <v>0</v>
      </c>
      <c r="K126" s="192" t="s">
        <v>129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130</v>
      </c>
      <c r="AT126" s="22" t="s">
        <v>125</v>
      </c>
      <c r="AU126" s="22" t="s">
        <v>82</v>
      </c>
      <c r="AY126" s="22" t="s">
        <v>123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130</v>
      </c>
      <c r="BM126" s="22" t="s">
        <v>177</v>
      </c>
    </row>
    <row r="127" spans="2:65" s="1" customFormat="1" ht="27">
      <c r="B127" s="39"/>
      <c r="C127" s="61"/>
      <c r="D127" s="202" t="s">
        <v>132</v>
      </c>
      <c r="E127" s="61"/>
      <c r="F127" s="203" t="s">
        <v>178</v>
      </c>
      <c r="G127" s="61"/>
      <c r="H127" s="61"/>
      <c r="I127" s="161"/>
      <c r="J127" s="61"/>
      <c r="K127" s="61"/>
      <c r="L127" s="59"/>
      <c r="M127" s="204"/>
      <c r="N127" s="40"/>
      <c r="O127" s="40"/>
      <c r="P127" s="40"/>
      <c r="Q127" s="40"/>
      <c r="R127" s="40"/>
      <c r="S127" s="40"/>
      <c r="T127" s="76"/>
      <c r="AT127" s="22" t="s">
        <v>132</v>
      </c>
      <c r="AU127" s="22" t="s">
        <v>82</v>
      </c>
    </row>
    <row r="128" spans="2:65" s="11" customFormat="1" ht="27">
      <c r="B128" s="205"/>
      <c r="C128" s="206"/>
      <c r="D128" s="202" t="s">
        <v>134</v>
      </c>
      <c r="E128" s="207" t="s">
        <v>21</v>
      </c>
      <c r="F128" s="208" t="s">
        <v>137</v>
      </c>
      <c r="G128" s="206"/>
      <c r="H128" s="207" t="s">
        <v>21</v>
      </c>
      <c r="I128" s="209"/>
      <c r="J128" s="206"/>
      <c r="K128" s="206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134</v>
      </c>
      <c r="AU128" s="214" t="s">
        <v>82</v>
      </c>
      <c r="AV128" s="11" t="s">
        <v>80</v>
      </c>
      <c r="AW128" s="11" t="s">
        <v>35</v>
      </c>
      <c r="AX128" s="11" t="s">
        <v>72</v>
      </c>
      <c r="AY128" s="214" t="s">
        <v>123</v>
      </c>
    </row>
    <row r="129" spans="2:65" s="11" customFormat="1" ht="27">
      <c r="B129" s="205"/>
      <c r="C129" s="206"/>
      <c r="D129" s="202" t="s">
        <v>134</v>
      </c>
      <c r="E129" s="207" t="s">
        <v>21</v>
      </c>
      <c r="F129" s="208" t="s">
        <v>147</v>
      </c>
      <c r="G129" s="206"/>
      <c r="H129" s="207" t="s">
        <v>21</v>
      </c>
      <c r="I129" s="209"/>
      <c r="J129" s="206"/>
      <c r="K129" s="206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134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123</v>
      </c>
    </row>
    <row r="130" spans="2:65" s="11" customFormat="1" ht="13.5">
      <c r="B130" s="205"/>
      <c r="C130" s="206"/>
      <c r="D130" s="202" t="s">
        <v>134</v>
      </c>
      <c r="E130" s="207" t="s">
        <v>21</v>
      </c>
      <c r="F130" s="208" t="s">
        <v>154</v>
      </c>
      <c r="G130" s="206"/>
      <c r="H130" s="207" t="s">
        <v>21</v>
      </c>
      <c r="I130" s="209"/>
      <c r="J130" s="206"/>
      <c r="K130" s="206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134</v>
      </c>
      <c r="AU130" s="214" t="s">
        <v>82</v>
      </c>
      <c r="AV130" s="11" t="s">
        <v>80</v>
      </c>
      <c r="AW130" s="11" t="s">
        <v>35</v>
      </c>
      <c r="AX130" s="11" t="s">
        <v>72</v>
      </c>
      <c r="AY130" s="214" t="s">
        <v>123</v>
      </c>
    </row>
    <row r="131" spans="2:65" s="11" customFormat="1" ht="13.5">
      <c r="B131" s="205"/>
      <c r="C131" s="206"/>
      <c r="D131" s="202" t="s">
        <v>134</v>
      </c>
      <c r="E131" s="207" t="s">
        <v>21</v>
      </c>
      <c r="F131" s="208" t="s">
        <v>155</v>
      </c>
      <c r="G131" s="206"/>
      <c r="H131" s="207" t="s">
        <v>21</v>
      </c>
      <c r="I131" s="209"/>
      <c r="J131" s="206"/>
      <c r="K131" s="206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134</v>
      </c>
      <c r="AU131" s="214" t="s">
        <v>82</v>
      </c>
      <c r="AV131" s="11" t="s">
        <v>80</v>
      </c>
      <c r="AW131" s="11" t="s">
        <v>35</v>
      </c>
      <c r="AX131" s="11" t="s">
        <v>72</v>
      </c>
      <c r="AY131" s="214" t="s">
        <v>123</v>
      </c>
    </row>
    <row r="132" spans="2:65" s="12" customFormat="1" ht="13.5">
      <c r="B132" s="215"/>
      <c r="C132" s="216"/>
      <c r="D132" s="202" t="s">
        <v>134</v>
      </c>
      <c r="E132" s="217" t="s">
        <v>21</v>
      </c>
      <c r="F132" s="218" t="s">
        <v>179</v>
      </c>
      <c r="G132" s="216"/>
      <c r="H132" s="219">
        <v>1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82</v>
      </c>
      <c r="AV132" s="12" t="s">
        <v>82</v>
      </c>
      <c r="AW132" s="12" t="s">
        <v>35</v>
      </c>
      <c r="AX132" s="12" t="s">
        <v>72</v>
      </c>
      <c r="AY132" s="225" t="s">
        <v>123</v>
      </c>
    </row>
    <row r="133" spans="2:65" s="1" customFormat="1" ht="16.5" customHeight="1">
      <c r="B133" s="39"/>
      <c r="C133" s="190" t="s">
        <v>180</v>
      </c>
      <c r="D133" s="190" t="s">
        <v>125</v>
      </c>
      <c r="E133" s="191" t="s">
        <v>181</v>
      </c>
      <c r="F133" s="192" t="s">
        <v>182</v>
      </c>
      <c r="G133" s="193" t="s">
        <v>151</v>
      </c>
      <c r="H133" s="194">
        <v>1</v>
      </c>
      <c r="I133" s="195"/>
      <c r="J133" s="196">
        <f>ROUND(I133*H133,2)</f>
        <v>0</v>
      </c>
      <c r="K133" s="192" t="s">
        <v>129</v>
      </c>
      <c r="L133" s="59"/>
      <c r="M133" s="197" t="s">
        <v>21</v>
      </c>
      <c r="N133" s="198" t="s">
        <v>43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130</v>
      </c>
      <c r="AT133" s="22" t="s">
        <v>125</v>
      </c>
      <c r="AU133" s="22" t="s">
        <v>82</v>
      </c>
      <c r="AY133" s="22" t="s">
        <v>123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80</v>
      </c>
      <c r="BK133" s="201">
        <f>ROUND(I133*H133,2)</f>
        <v>0</v>
      </c>
      <c r="BL133" s="22" t="s">
        <v>130</v>
      </c>
      <c r="BM133" s="22" t="s">
        <v>183</v>
      </c>
    </row>
    <row r="134" spans="2:65" s="1" customFormat="1" ht="27">
      <c r="B134" s="39"/>
      <c r="C134" s="61"/>
      <c r="D134" s="202" t="s">
        <v>132</v>
      </c>
      <c r="E134" s="61"/>
      <c r="F134" s="203" t="s">
        <v>184</v>
      </c>
      <c r="G134" s="61"/>
      <c r="H134" s="61"/>
      <c r="I134" s="161"/>
      <c r="J134" s="61"/>
      <c r="K134" s="61"/>
      <c r="L134" s="59"/>
      <c r="M134" s="204"/>
      <c r="N134" s="40"/>
      <c r="O134" s="40"/>
      <c r="P134" s="40"/>
      <c r="Q134" s="40"/>
      <c r="R134" s="40"/>
      <c r="S134" s="40"/>
      <c r="T134" s="76"/>
      <c r="AT134" s="22" t="s">
        <v>132</v>
      </c>
      <c r="AU134" s="22" t="s">
        <v>82</v>
      </c>
    </row>
    <row r="135" spans="2:65" s="11" customFormat="1" ht="27">
      <c r="B135" s="205"/>
      <c r="C135" s="206"/>
      <c r="D135" s="202" t="s">
        <v>134</v>
      </c>
      <c r="E135" s="207" t="s">
        <v>21</v>
      </c>
      <c r="F135" s="208" t="s">
        <v>137</v>
      </c>
      <c r="G135" s="206"/>
      <c r="H135" s="207" t="s">
        <v>21</v>
      </c>
      <c r="I135" s="209"/>
      <c r="J135" s="206"/>
      <c r="K135" s="206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134</v>
      </c>
      <c r="AU135" s="214" t="s">
        <v>82</v>
      </c>
      <c r="AV135" s="11" t="s">
        <v>80</v>
      </c>
      <c r="AW135" s="11" t="s">
        <v>35</v>
      </c>
      <c r="AX135" s="11" t="s">
        <v>72</v>
      </c>
      <c r="AY135" s="214" t="s">
        <v>123</v>
      </c>
    </row>
    <row r="136" spans="2:65" s="11" customFormat="1" ht="27">
      <c r="B136" s="205"/>
      <c r="C136" s="206"/>
      <c r="D136" s="202" t="s">
        <v>134</v>
      </c>
      <c r="E136" s="207" t="s">
        <v>21</v>
      </c>
      <c r="F136" s="208" t="s">
        <v>147</v>
      </c>
      <c r="G136" s="206"/>
      <c r="H136" s="207" t="s">
        <v>21</v>
      </c>
      <c r="I136" s="209"/>
      <c r="J136" s="206"/>
      <c r="K136" s="206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134</v>
      </c>
      <c r="AU136" s="214" t="s">
        <v>82</v>
      </c>
      <c r="AV136" s="11" t="s">
        <v>80</v>
      </c>
      <c r="AW136" s="11" t="s">
        <v>35</v>
      </c>
      <c r="AX136" s="11" t="s">
        <v>72</v>
      </c>
      <c r="AY136" s="214" t="s">
        <v>123</v>
      </c>
    </row>
    <row r="137" spans="2:65" s="11" customFormat="1" ht="13.5">
      <c r="B137" s="205"/>
      <c r="C137" s="206"/>
      <c r="D137" s="202" t="s">
        <v>134</v>
      </c>
      <c r="E137" s="207" t="s">
        <v>21</v>
      </c>
      <c r="F137" s="208" t="s">
        <v>154</v>
      </c>
      <c r="G137" s="206"/>
      <c r="H137" s="207" t="s">
        <v>21</v>
      </c>
      <c r="I137" s="209"/>
      <c r="J137" s="206"/>
      <c r="K137" s="206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134</v>
      </c>
      <c r="AU137" s="214" t="s">
        <v>82</v>
      </c>
      <c r="AV137" s="11" t="s">
        <v>80</v>
      </c>
      <c r="AW137" s="11" t="s">
        <v>35</v>
      </c>
      <c r="AX137" s="11" t="s">
        <v>72</v>
      </c>
      <c r="AY137" s="214" t="s">
        <v>123</v>
      </c>
    </row>
    <row r="138" spans="2:65" s="11" customFormat="1" ht="13.5">
      <c r="B138" s="205"/>
      <c r="C138" s="206"/>
      <c r="D138" s="202" t="s">
        <v>134</v>
      </c>
      <c r="E138" s="207" t="s">
        <v>21</v>
      </c>
      <c r="F138" s="208" t="s">
        <v>157</v>
      </c>
      <c r="G138" s="206"/>
      <c r="H138" s="207" t="s">
        <v>21</v>
      </c>
      <c r="I138" s="209"/>
      <c r="J138" s="206"/>
      <c r="K138" s="206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134</v>
      </c>
      <c r="AU138" s="214" t="s">
        <v>82</v>
      </c>
      <c r="AV138" s="11" t="s">
        <v>80</v>
      </c>
      <c r="AW138" s="11" t="s">
        <v>35</v>
      </c>
      <c r="AX138" s="11" t="s">
        <v>72</v>
      </c>
      <c r="AY138" s="214" t="s">
        <v>123</v>
      </c>
    </row>
    <row r="139" spans="2:65" s="12" customFormat="1" ht="13.5">
      <c r="B139" s="215"/>
      <c r="C139" s="216"/>
      <c r="D139" s="202" t="s">
        <v>134</v>
      </c>
      <c r="E139" s="217" t="s">
        <v>21</v>
      </c>
      <c r="F139" s="218" t="s">
        <v>185</v>
      </c>
      <c r="G139" s="216"/>
      <c r="H139" s="219">
        <v>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134</v>
      </c>
      <c r="AU139" s="225" t="s">
        <v>82</v>
      </c>
      <c r="AV139" s="12" t="s">
        <v>82</v>
      </c>
      <c r="AW139" s="12" t="s">
        <v>35</v>
      </c>
      <c r="AX139" s="12" t="s">
        <v>72</v>
      </c>
      <c r="AY139" s="225" t="s">
        <v>123</v>
      </c>
    </row>
    <row r="140" spans="2:65" s="1" customFormat="1" ht="25.5" customHeight="1">
      <c r="B140" s="39"/>
      <c r="C140" s="190" t="s">
        <v>186</v>
      </c>
      <c r="D140" s="190" t="s">
        <v>125</v>
      </c>
      <c r="E140" s="191" t="s">
        <v>187</v>
      </c>
      <c r="F140" s="192" t="s">
        <v>188</v>
      </c>
      <c r="G140" s="193" t="s">
        <v>151</v>
      </c>
      <c r="H140" s="194">
        <v>104</v>
      </c>
      <c r="I140" s="195"/>
      <c r="J140" s="196">
        <f>ROUND(I140*H140,2)</f>
        <v>0</v>
      </c>
      <c r="K140" s="192" t="s">
        <v>129</v>
      </c>
      <c r="L140" s="59"/>
      <c r="M140" s="197" t="s">
        <v>21</v>
      </c>
      <c r="N140" s="198" t="s">
        <v>43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130</v>
      </c>
      <c r="AT140" s="22" t="s">
        <v>125</v>
      </c>
      <c r="AU140" s="22" t="s">
        <v>82</v>
      </c>
      <c r="AY140" s="22" t="s">
        <v>123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80</v>
      </c>
      <c r="BK140" s="201">
        <f>ROUND(I140*H140,2)</f>
        <v>0</v>
      </c>
      <c r="BL140" s="22" t="s">
        <v>130</v>
      </c>
      <c r="BM140" s="22" t="s">
        <v>189</v>
      </c>
    </row>
    <row r="141" spans="2:65" s="1" customFormat="1" ht="13.5">
      <c r="B141" s="39"/>
      <c r="C141" s="61"/>
      <c r="D141" s="202" t="s">
        <v>132</v>
      </c>
      <c r="E141" s="61"/>
      <c r="F141" s="203" t="s">
        <v>190</v>
      </c>
      <c r="G141" s="61"/>
      <c r="H141" s="61"/>
      <c r="I141" s="161"/>
      <c r="J141" s="61"/>
      <c r="K141" s="61"/>
      <c r="L141" s="59"/>
      <c r="M141" s="204"/>
      <c r="N141" s="40"/>
      <c r="O141" s="40"/>
      <c r="P141" s="40"/>
      <c r="Q141" s="40"/>
      <c r="R141" s="40"/>
      <c r="S141" s="40"/>
      <c r="T141" s="76"/>
      <c r="AT141" s="22" t="s">
        <v>132</v>
      </c>
      <c r="AU141" s="22" t="s">
        <v>82</v>
      </c>
    </row>
    <row r="142" spans="2:65" s="11" customFormat="1" ht="27">
      <c r="B142" s="205"/>
      <c r="C142" s="206"/>
      <c r="D142" s="202" t="s">
        <v>134</v>
      </c>
      <c r="E142" s="207" t="s">
        <v>21</v>
      </c>
      <c r="F142" s="208" t="s">
        <v>137</v>
      </c>
      <c r="G142" s="206"/>
      <c r="H142" s="207" t="s">
        <v>21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134</v>
      </c>
      <c r="AU142" s="214" t="s">
        <v>82</v>
      </c>
      <c r="AV142" s="11" t="s">
        <v>80</v>
      </c>
      <c r="AW142" s="11" t="s">
        <v>35</v>
      </c>
      <c r="AX142" s="11" t="s">
        <v>72</v>
      </c>
      <c r="AY142" s="214" t="s">
        <v>123</v>
      </c>
    </row>
    <row r="143" spans="2:65" s="11" customFormat="1" ht="27">
      <c r="B143" s="205"/>
      <c r="C143" s="206"/>
      <c r="D143" s="202" t="s">
        <v>134</v>
      </c>
      <c r="E143" s="207" t="s">
        <v>21</v>
      </c>
      <c r="F143" s="208" t="s">
        <v>147</v>
      </c>
      <c r="G143" s="206"/>
      <c r="H143" s="207" t="s">
        <v>21</v>
      </c>
      <c r="I143" s="209"/>
      <c r="J143" s="206"/>
      <c r="K143" s="206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134</v>
      </c>
      <c r="AU143" s="214" t="s">
        <v>82</v>
      </c>
      <c r="AV143" s="11" t="s">
        <v>80</v>
      </c>
      <c r="AW143" s="11" t="s">
        <v>35</v>
      </c>
      <c r="AX143" s="11" t="s">
        <v>72</v>
      </c>
      <c r="AY143" s="214" t="s">
        <v>123</v>
      </c>
    </row>
    <row r="144" spans="2:65" s="11" customFormat="1" ht="13.5">
      <c r="B144" s="205"/>
      <c r="C144" s="206"/>
      <c r="D144" s="202" t="s">
        <v>134</v>
      </c>
      <c r="E144" s="207" t="s">
        <v>21</v>
      </c>
      <c r="F144" s="208" t="s">
        <v>154</v>
      </c>
      <c r="G144" s="206"/>
      <c r="H144" s="207" t="s">
        <v>21</v>
      </c>
      <c r="I144" s="209"/>
      <c r="J144" s="206"/>
      <c r="K144" s="206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134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123</v>
      </c>
    </row>
    <row r="145" spans="2:65" s="12" customFormat="1" ht="13.5">
      <c r="B145" s="215"/>
      <c r="C145" s="216"/>
      <c r="D145" s="202" t="s">
        <v>134</v>
      </c>
      <c r="E145" s="217" t="s">
        <v>21</v>
      </c>
      <c r="F145" s="218" t="s">
        <v>191</v>
      </c>
      <c r="G145" s="216"/>
      <c r="H145" s="219">
        <v>36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134</v>
      </c>
      <c r="AU145" s="225" t="s">
        <v>82</v>
      </c>
      <c r="AV145" s="12" t="s">
        <v>82</v>
      </c>
      <c r="AW145" s="12" t="s">
        <v>35</v>
      </c>
      <c r="AX145" s="12" t="s">
        <v>72</v>
      </c>
      <c r="AY145" s="225" t="s">
        <v>123</v>
      </c>
    </row>
    <row r="146" spans="2:65" s="12" customFormat="1" ht="13.5">
      <c r="B146" s="215"/>
      <c r="C146" s="216"/>
      <c r="D146" s="202" t="s">
        <v>134</v>
      </c>
      <c r="E146" s="217" t="s">
        <v>21</v>
      </c>
      <c r="F146" s="218" t="s">
        <v>192</v>
      </c>
      <c r="G146" s="216"/>
      <c r="H146" s="219">
        <v>7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134</v>
      </c>
      <c r="AU146" s="225" t="s">
        <v>82</v>
      </c>
      <c r="AV146" s="12" t="s">
        <v>82</v>
      </c>
      <c r="AW146" s="12" t="s">
        <v>35</v>
      </c>
      <c r="AX146" s="12" t="s">
        <v>72</v>
      </c>
      <c r="AY146" s="225" t="s">
        <v>123</v>
      </c>
    </row>
    <row r="147" spans="2:65" s="12" customFormat="1" ht="13.5">
      <c r="B147" s="215"/>
      <c r="C147" s="216"/>
      <c r="D147" s="202" t="s">
        <v>134</v>
      </c>
      <c r="E147" s="217" t="s">
        <v>21</v>
      </c>
      <c r="F147" s="218" t="s">
        <v>159</v>
      </c>
      <c r="G147" s="216"/>
      <c r="H147" s="219">
        <v>61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134</v>
      </c>
      <c r="AU147" s="225" t="s">
        <v>82</v>
      </c>
      <c r="AV147" s="12" t="s">
        <v>82</v>
      </c>
      <c r="AW147" s="12" t="s">
        <v>35</v>
      </c>
      <c r="AX147" s="12" t="s">
        <v>72</v>
      </c>
      <c r="AY147" s="225" t="s">
        <v>123</v>
      </c>
    </row>
    <row r="148" spans="2:65" s="1" customFormat="1" ht="25.5" customHeight="1">
      <c r="B148" s="39"/>
      <c r="C148" s="190" t="s">
        <v>193</v>
      </c>
      <c r="D148" s="190" t="s">
        <v>125</v>
      </c>
      <c r="E148" s="191" t="s">
        <v>194</v>
      </c>
      <c r="F148" s="192" t="s">
        <v>195</v>
      </c>
      <c r="G148" s="193" t="s">
        <v>151</v>
      </c>
      <c r="H148" s="194">
        <v>11</v>
      </c>
      <c r="I148" s="195"/>
      <c r="J148" s="196">
        <f>ROUND(I148*H148,2)</f>
        <v>0</v>
      </c>
      <c r="K148" s="192" t="s">
        <v>129</v>
      </c>
      <c r="L148" s="59"/>
      <c r="M148" s="197" t="s">
        <v>21</v>
      </c>
      <c r="N148" s="198" t="s">
        <v>43</v>
      </c>
      <c r="O148" s="40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2" t="s">
        <v>130</v>
      </c>
      <c r="AT148" s="22" t="s">
        <v>125</v>
      </c>
      <c r="AU148" s="22" t="s">
        <v>82</v>
      </c>
      <c r="AY148" s="22" t="s">
        <v>123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80</v>
      </c>
      <c r="BK148" s="201">
        <f>ROUND(I148*H148,2)</f>
        <v>0</v>
      </c>
      <c r="BL148" s="22" t="s">
        <v>130</v>
      </c>
      <c r="BM148" s="22" t="s">
        <v>196</v>
      </c>
    </row>
    <row r="149" spans="2:65" s="1" customFormat="1" ht="27">
      <c r="B149" s="39"/>
      <c r="C149" s="61"/>
      <c r="D149" s="202" t="s">
        <v>132</v>
      </c>
      <c r="E149" s="61"/>
      <c r="F149" s="203" t="s">
        <v>197</v>
      </c>
      <c r="G149" s="61"/>
      <c r="H149" s="61"/>
      <c r="I149" s="161"/>
      <c r="J149" s="61"/>
      <c r="K149" s="61"/>
      <c r="L149" s="59"/>
      <c r="M149" s="204"/>
      <c r="N149" s="40"/>
      <c r="O149" s="40"/>
      <c r="P149" s="40"/>
      <c r="Q149" s="40"/>
      <c r="R149" s="40"/>
      <c r="S149" s="40"/>
      <c r="T149" s="76"/>
      <c r="AT149" s="22" t="s">
        <v>132</v>
      </c>
      <c r="AU149" s="22" t="s">
        <v>82</v>
      </c>
    </row>
    <row r="150" spans="2:65" s="11" customFormat="1" ht="27">
      <c r="B150" s="205"/>
      <c r="C150" s="206"/>
      <c r="D150" s="202" t="s">
        <v>134</v>
      </c>
      <c r="E150" s="207" t="s">
        <v>21</v>
      </c>
      <c r="F150" s="208" t="s">
        <v>137</v>
      </c>
      <c r="G150" s="206"/>
      <c r="H150" s="207" t="s">
        <v>21</v>
      </c>
      <c r="I150" s="209"/>
      <c r="J150" s="206"/>
      <c r="K150" s="206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134</v>
      </c>
      <c r="AU150" s="214" t="s">
        <v>82</v>
      </c>
      <c r="AV150" s="11" t="s">
        <v>80</v>
      </c>
      <c r="AW150" s="11" t="s">
        <v>35</v>
      </c>
      <c r="AX150" s="11" t="s">
        <v>72</v>
      </c>
      <c r="AY150" s="214" t="s">
        <v>123</v>
      </c>
    </row>
    <row r="151" spans="2:65" s="11" customFormat="1" ht="27">
      <c r="B151" s="205"/>
      <c r="C151" s="206"/>
      <c r="D151" s="202" t="s">
        <v>134</v>
      </c>
      <c r="E151" s="207" t="s">
        <v>21</v>
      </c>
      <c r="F151" s="208" t="s">
        <v>147</v>
      </c>
      <c r="G151" s="206"/>
      <c r="H151" s="207" t="s">
        <v>21</v>
      </c>
      <c r="I151" s="209"/>
      <c r="J151" s="206"/>
      <c r="K151" s="206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134</v>
      </c>
      <c r="AU151" s="214" t="s">
        <v>82</v>
      </c>
      <c r="AV151" s="11" t="s">
        <v>80</v>
      </c>
      <c r="AW151" s="11" t="s">
        <v>35</v>
      </c>
      <c r="AX151" s="11" t="s">
        <v>72</v>
      </c>
      <c r="AY151" s="214" t="s">
        <v>123</v>
      </c>
    </row>
    <row r="152" spans="2:65" s="11" customFormat="1" ht="13.5">
      <c r="B152" s="205"/>
      <c r="C152" s="206"/>
      <c r="D152" s="202" t="s">
        <v>134</v>
      </c>
      <c r="E152" s="207" t="s">
        <v>21</v>
      </c>
      <c r="F152" s="208" t="s">
        <v>154</v>
      </c>
      <c r="G152" s="206"/>
      <c r="H152" s="207" t="s">
        <v>21</v>
      </c>
      <c r="I152" s="209"/>
      <c r="J152" s="206"/>
      <c r="K152" s="206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134</v>
      </c>
      <c r="AU152" s="214" t="s">
        <v>82</v>
      </c>
      <c r="AV152" s="11" t="s">
        <v>80</v>
      </c>
      <c r="AW152" s="11" t="s">
        <v>35</v>
      </c>
      <c r="AX152" s="11" t="s">
        <v>72</v>
      </c>
      <c r="AY152" s="214" t="s">
        <v>123</v>
      </c>
    </row>
    <row r="153" spans="2:65" s="12" customFormat="1" ht="13.5">
      <c r="B153" s="215"/>
      <c r="C153" s="216"/>
      <c r="D153" s="202" t="s">
        <v>134</v>
      </c>
      <c r="E153" s="217" t="s">
        <v>21</v>
      </c>
      <c r="F153" s="218" t="s">
        <v>198</v>
      </c>
      <c r="G153" s="216"/>
      <c r="H153" s="219">
        <v>8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82</v>
      </c>
      <c r="AV153" s="12" t="s">
        <v>82</v>
      </c>
      <c r="AW153" s="12" t="s">
        <v>35</v>
      </c>
      <c r="AX153" s="12" t="s">
        <v>72</v>
      </c>
      <c r="AY153" s="225" t="s">
        <v>123</v>
      </c>
    </row>
    <row r="154" spans="2:65" s="12" customFormat="1" ht="13.5">
      <c r="B154" s="215"/>
      <c r="C154" s="216"/>
      <c r="D154" s="202" t="s">
        <v>134</v>
      </c>
      <c r="E154" s="217" t="s">
        <v>21</v>
      </c>
      <c r="F154" s="218" t="s">
        <v>199</v>
      </c>
      <c r="G154" s="216"/>
      <c r="H154" s="219">
        <v>2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134</v>
      </c>
      <c r="AU154" s="225" t="s">
        <v>82</v>
      </c>
      <c r="AV154" s="12" t="s">
        <v>82</v>
      </c>
      <c r="AW154" s="12" t="s">
        <v>35</v>
      </c>
      <c r="AX154" s="12" t="s">
        <v>72</v>
      </c>
      <c r="AY154" s="225" t="s">
        <v>123</v>
      </c>
    </row>
    <row r="155" spans="2:65" s="12" customFormat="1" ht="13.5">
      <c r="B155" s="215"/>
      <c r="C155" s="216"/>
      <c r="D155" s="202" t="s">
        <v>134</v>
      </c>
      <c r="E155" s="217" t="s">
        <v>21</v>
      </c>
      <c r="F155" s="218" t="s">
        <v>166</v>
      </c>
      <c r="G155" s="216"/>
      <c r="H155" s="219">
        <v>1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134</v>
      </c>
      <c r="AU155" s="225" t="s">
        <v>82</v>
      </c>
      <c r="AV155" s="12" t="s">
        <v>82</v>
      </c>
      <c r="AW155" s="12" t="s">
        <v>35</v>
      </c>
      <c r="AX155" s="12" t="s">
        <v>72</v>
      </c>
      <c r="AY155" s="225" t="s">
        <v>123</v>
      </c>
    </row>
    <row r="156" spans="2:65" s="1" customFormat="1" ht="25.5" customHeight="1">
      <c r="B156" s="39"/>
      <c r="C156" s="190" t="s">
        <v>200</v>
      </c>
      <c r="D156" s="190" t="s">
        <v>125</v>
      </c>
      <c r="E156" s="191" t="s">
        <v>201</v>
      </c>
      <c r="F156" s="192" t="s">
        <v>202</v>
      </c>
      <c r="G156" s="193" t="s">
        <v>151</v>
      </c>
      <c r="H156" s="194">
        <v>4</v>
      </c>
      <c r="I156" s="195"/>
      <c r="J156" s="196">
        <f>ROUND(I156*H156,2)</f>
        <v>0</v>
      </c>
      <c r="K156" s="192" t="s">
        <v>129</v>
      </c>
      <c r="L156" s="59"/>
      <c r="M156" s="197" t="s">
        <v>21</v>
      </c>
      <c r="N156" s="198" t="s">
        <v>43</v>
      </c>
      <c r="O156" s="40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2" t="s">
        <v>130</v>
      </c>
      <c r="AT156" s="22" t="s">
        <v>125</v>
      </c>
      <c r="AU156" s="22" t="s">
        <v>82</v>
      </c>
      <c r="AY156" s="22" t="s">
        <v>123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80</v>
      </c>
      <c r="BK156" s="201">
        <f>ROUND(I156*H156,2)</f>
        <v>0</v>
      </c>
      <c r="BL156" s="22" t="s">
        <v>130</v>
      </c>
      <c r="BM156" s="22" t="s">
        <v>203</v>
      </c>
    </row>
    <row r="157" spans="2:65" s="1" customFormat="1" ht="27">
      <c r="B157" s="39"/>
      <c r="C157" s="61"/>
      <c r="D157" s="202" t="s">
        <v>132</v>
      </c>
      <c r="E157" s="61"/>
      <c r="F157" s="203" t="s">
        <v>204</v>
      </c>
      <c r="G157" s="61"/>
      <c r="H157" s="61"/>
      <c r="I157" s="161"/>
      <c r="J157" s="61"/>
      <c r="K157" s="61"/>
      <c r="L157" s="59"/>
      <c r="M157" s="204"/>
      <c r="N157" s="40"/>
      <c r="O157" s="40"/>
      <c r="P157" s="40"/>
      <c r="Q157" s="40"/>
      <c r="R157" s="40"/>
      <c r="S157" s="40"/>
      <c r="T157" s="76"/>
      <c r="AT157" s="22" t="s">
        <v>132</v>
      </c>
      <c r="AU157" s="22" t="s">
        <v>82</v>
      </c>
    </row>
    <row r="158" spans="2:65" s="11" customFormat="1" ht="27">
      <c r="B158" s="205"/>
      <c r="C158" s="206"/>
      <c r="D158" s="202" t="s">
        <v>134</v>
      </c>
      <c r="E158" s="207" t="s">
        <v>21</v>
      </c>
      <c r="F158" s="208" t="s">
        <v>137</v>
      </c>
      <c r="G158" s="206"/>
      <c r="H158" s="207" t="s">
        <v>21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134</v>
      </c>
      <c r="AU158" s="214" t="s">
        <v>82</v>
      </c>
      <c r="AV158" s="11" t="s">
        <v>80</v>
      </c>
      <c r="AW158" s="11" t="s">
        <v>35</v>
      </c>
      <c r="AX158" s="11" t="s">
        <v>72</v>
      </c>
      <c r="AY158" s="214" t="s">
        <v>123</v>
      </c>
    </row>
    <row r="159" spans="2:65" s="11" customFormat="1" ht="27">
      <c r="B159" s="205"/>
      <c r="C159" s="206"/>
      <c r="D159" s="202" t="s">
        <v>134</v>
      </c>
      <c r="E159" s="207" t="s">
        <v>21</v>
      </c>
      <c r="F159" s="208" t="s">
        <v>147</v>
      </c>
      <c r="G159" s="206"/>
      <c r="H159" s="207" t="s">
        <v>21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134</v>
      </c>
      <c r="AU159" s="214" t="s">
        <v>82</v>
      </c>
      <c r="AV159" s="11" t="s">
        <v>80</v>
      </c>
      <c r="AW159" s="11" t="s">
        <v>35</v>
      </c>
      <c r="AX159" s="11" t="s">
        <v>72</v>
      </c>
      <c r="AY159" s="214" t="s">
        <v>123</v>
      </c>
    </row>
    <row r="160" spans="2:65" s="11" customFormat="1" ht="13.5">
      <c r="B160" s="205"/>
      <c r="C160" s="206"/>
      <c r="D160" s="202" t="s">
        <v>134</v>
      </c>
      <c r="E160" s="207" t="s">
        <v>21</v>
      </c>
      <c r="F160" s="208" t="s">
        <v>154</v>
      </c>
      <c r="G160" s="206"/>
      <c r="H160" s="207" t="s">
        <v>21</v>
      </c>
      <c r="I160" s="209"/>
      <c r="J160" s="206"/>
      <c r="K160" s="206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134</v>
      </c>
      <c r="AU160" s="214" t="s">
        <v>82</v>
      </c>
      <c r="AV160" s="11" t="s">
        <v>80</v>
      </c>
      <c r="AW160" s="11" t="s">
        <v>35</v>
      </c>
      <c r="AX160" s="11" t="s">
        <v>72</v>
      </c>
      <c r="AY160" s="214" t="s">
        <v>123</v>
      </c>
    </row>
    <row r="161" spans="2:65" s="12" customFormat="1" ht="13.5">
      <c r="B161" s="215"/>
      <c r="C161" s="216"/>
      <c r="D161" s="202" t="s">
        <v>134</v>
      </c>
      <c r="E161" s="217" t="s">
        <v>21</v>
      </c>
      <c r="F161" s="218" t="s">
        <v>205</v>
      </c>
      <c r="G161" s="216"/>
      <c r="H161" s="219">
        <v>1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134</v>
      </c>
      <c r="AU161" s="225" t="s">
        <v>82</v>
      </c>
      <c r="AV161" s="12" t="s">
        <v>82</v>
      </c>
      <c r="AW161" s="12" t="s">
        <v>35</v>
      </c>
      <c r="AX161" s="12" t="s">
        <v>72</v>
      </c>
      <c r="AY161" s="225" t="s">
        <v>123</v>
      </c>
    </row>
    <row r="162" spans="2:65" s="12" customFormat="1" ht="13.5">
      <c r="B162" s="215"/>
      <c r="C162" s="216"/>
      <c r="D162" s="202" t="s">
        <v>134</v>
      </c>
      <c r="E162" s="217" t="s">
        <v>21</v>
      </c>
      <c r="F162" s="218" t="s">
        <v>206</v>
      </c>
      <c r="G162" s="216"/>
      <c r="H162" s="219">
        <v>1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134</v>
      </c>
      <c r="AU162" s="225" t="s">
        <v>82</v>
      </c>
      <c r="AV162" s="12" t="s">
        <v>82</v>
      </c>
      <c r="AW162" s="12" t="s">
        <v>35</v>
      </c>
      <c r="AX162" s="12" t="s">
        <v>72</v>
      </c>
      <c r="AY162" s="225" t="s">
        <v>123</v>
      </c>
    </row>
    <row r="163" spans="2:65" s="12" customFormat="1" ht="13.5">
      <c r="B163" s="215"/>
      <c r="C163" s="216"/>
      <c r="D163" s="202" t="s">
        <v>134</v>
      </c>
      <c r="E163" s="217" t="s">
        <v>21</v>
      </c>
      <c r="F163" s="218" t="s">
        <v>173</v>
      </c>
      <c r="G163" s="216"/>
      <c r="H163" s="219">
        <v>2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134</v>
      </c>
      <c r="AU163" s="225" t="s">
        <v>82</v>
      </c>
      <c r="AV163" s="12" t="s">
        <v>82</v>
      </c>
      <c r="AW163" s="12" t="s">
        <v>35</v>
      </c>
      <c r="AX163" s="12" t="s">
        <v>72</v>
      </c>
      <c r="AY163" s="225" t="s">
        <v>123</v>
      </c>
    </row>
    <row r="164" spans="2:65" s="1" customFormat="1" ht="25.5" customHeight="1">
      <c r="B164" s="39"/>
      <c r="C164" s="190" t="s">
        <v>207</v>
      </c>
      <c r="D164" s="190" t="s">
        <v>125</v>
      </c>
      <c r="E164" s="191" t="s">
        <v>208</v>
      </c>
      <c r="F164" s="192" t="s">
        <v>209</v>
      </c>
      <c r="G164" s="193" t="s">
        <v>151</v>
      </c>
      <c r="H164" s="194">
        <v>1</v>
      </c>
      <c r="I164" s="195"/>
      <c r="J164" s="196">
        <f>ROUND(I164*H164,2)</f>
        <v>0</v>
      </c>
      <c r="K164" s="192" t="s">
        <v>129</v>
      </c>
      <c r="L164" s="59"/>
      <c r="M164" s="197" t="s">
        <v>21</v>
      </c>
      <c r="N164" s="198" t="s">
        <v>43</v>
      </c>
      <c r="O164" s="40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2" t="s">
        <v>130</v>
      </c>
      <c r="AT164" s="22" t="s">
        <v>125</v>
      </c>
      <c r="AU164" s="22" t="s">
        <v>82</v>
      </c>
      <c r="AY164" s="22" t="s">
        <v>123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80</v>
      </c>
      <c r="BK164" s="201">
        <f>ROUND(I164*H164,2)</f>
        <v>0</v>
      </c>
      <c r="BL164" s="22" t="s">
        <v>130</v>
      </c>
      <c r="BM164" s="22" t="s">
        <v>210</v>
      </c>
    </row>
    <row r="165" spans="2:65" s="1" customFormat="1" ht="27">
      <c r="B165" s="39"/>
      <c r="C165" s="61"/>
      <c r="D165" s="202" t="s">
        <v>132</v>
      </c>
      <c r="E165" s="61"/>
      <c r="F165" s="203" t="s">
        <v>211</v>
      </c>
      <c r="G165" s="61"/>
      <c r="H165" s="61"/>
      <c r="I165" s="161"/>
      <c r="J165" s="61"/>
      <c r="K165" s="61"/>
      <c r="L165" s="59"/>
      <c r="M165" s="204"/>
      <c r="N165" s="40"/>
      <c r="O165" s="40"/>
      <c r="P165" s="40"/>
      <c r="Q165" s="40"/>
      <c r="R165" s="40"/>
      <c r="S165" s="40"/>
      <c r="T165" s="76"/>
      <c r="AT165" s="22" t="s">
        <v>132</v>
      </c>
      <c r="AU165" s="22" t="s">
        <v>82</v>
      </c>
    </row>
    <row r="166" spans="2:65" s="11" customFormat="1" ht="27">
      <c r="B166" s="205"/>
      <c r="C166" s="206"/>
      <c r="D166" s="202" t="s">
        <v>134</v>
      </c>
      <c r="E166" s="207" t="s">
        <v>21</v>
      </c>
      <c r="F166" s="208" t="s">
        <v>137</v>
      </c>
      <c r="G166" s="206"/>
      <c r="H166" s="207" t="s">
        <v>21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134</v>
      </c>
      <c r="AU166" s="214" t="s">
        <v>82</v>
      </c>
      <c r="AV166" s="11" t="s">
        <v>80</v>
      </c>
      <c r="AW166" s="11" t="s">
        <v>35</v>
      </c>
      <c r="AX166" s="11" t="s">
        <v>72</v>
      </c>
      <c r="AY166" s="214" t="s">
        <v>123</v>
      </c>
    </row>
    <row r="167" spans="2:65" s="11" customFormat="1" ht="27">
      <c r="B167" s="205"/>
      <c r="C167" s="206"/>
      <c r="D167" s="202" t="s">
        <v>134</v>
      </c>
      <c r="E167" s="207" t="s">
        <v>21</v>
      </c>
      <c r="F167" s="208" t="s">
        <v>147</v>
      </c>
      <c r="G167" s="206"/>
      <c r="H167" s="207" t="s">
        <v>21</v>
      </c>
      <c r="I167" s="209"/>
      <c r="J167" s="206"/>
      <c r="K167" s="206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134</v>
      </c>
      <c r="AU167" s="214" t="s">
        <v>82</v>
      </c>
      <c r="AV167" s="11" t="s">
        <v>80</v>
      </c>
      <c r="AW167" s="11" t="s">
        <v>35</v>
      </c>
      <c r="AX167" s="11" t="s">
        <v>72</v>
      </c>
      <c r="AY167" s="214" t="s">
        <v>123</v>
      </c>
    </row>
    <row r="168" spans="2:65" s="11" customFormat="1" ht="13.5">
      <c r="B168" s="205"/>
      <c r="C168" s="206"/>
      <c r="D168" s="202" t="s">
        <v>134</v>
      </c>
      <c r="E168" s="207" t="s">
        <v>21</v>
      </c>
      <c r="F168" s="208" t="s">
        <v>154</v>
      </c>
      <c r="G168" s="206"/>
      <c r="H168" s="207" t="s">
        <v>21</v>
      </c>
      <c r="I168" s="209"/>
      <c r="J168" s="206"/>
      <c r="K168" s="206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134</v>
      </c>
      <c r="AU168" s="214" t="s">
        <v>82</v>
      </c>
      <c r="AV168" s="11" t="s">
        <v>80</v>
      </c>
      <c r="AW168" s="11" t="s">
        <v>35</v>
      </c>
      <c r="AX168" s="11" t="s">
        <v>72</v>
      </c>
      <c r="AY168" s="214" t="s">
        <v>123</v>
      </c>
    </row>
    <row r="169" spans="2:65" s="12" customFormat="1" ht="13.5">
      <c r="B169" s="215"/>
      <c r="C169" s="216"/>
      <c r="D169" s="202" t="s">
        <v>134</v>
      </c>
      <c r="E169" s="217" t="s">
        <v>21</v>
      </c>
      <c r="F169" s="218" t="s">
        <v>205</v>
      </c>
      <c r="G169" s="216"/>
      <c r="H169" s="219">
        <v>1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134</v>
      </c>
      <c r="AU169" s="225" t="s">
        <v>82</v>
      </c>
      <c r="AV169" s="12" t="s">
        <v>82</v>
      </c>
      <c r="AW169" s="12" t="s">
        <v>35</v>
      </c>
      <c r="AX169" s="12" t="s">
        <v>72</v>
      </c>
      <c r="AY169" s="225" t="s">
        <v>123</v>
      </c>
    </row>
    <row r="170" spans="2:65" s="1" customFormat="1" ht="25.5" customHeight="1">
      <c r="B170" s="39"/>
      <c r="C170" s="190" t="s">
        <v>212</v>
      </c>
      <c r="D170" s="190" t="s">
        <v>125</v>
      </c>
      <c r="E170" s="191" t="s">
        <v>213</v>
      </c>
      <c r="F170" s="192" t="s">
        <v>214</v>
      </c>
      <c r="G170" s="193" t="s">
        <v>151</v>
      </c>
      <c r="H170" s="194">
        <v>1</v>
      </c>
      <c r="I170" s="195"/>
      <c r="J170" s="196">
        <f>ROUND(I170*H170,2)</f>
        <v>0</v>
      </c>
      <c r="K170" s="192" t="s">
        <v>129</v>
      </c>
      <c r="L170" s="59"/>
      <c r="M170" s="197" t="s">
        <v>21</v>
      </c>
      <c r="N170" s="198" t="s">
        <v>43</v>
      </c>
      <c r="O170" s="40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2" t="s">
        <v>130</v>
      </c>
      <c r="AT170" s="22" t="s">
        <v>125</v>
      </c>
      <c r="AU170" s="22" t="s">
        <v>82</v>
      </c>
      <c r="AY170" s="22" t="s">
        <v>123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80</v>
      </c>
      <c r="BK170" s="201">
        <f>ROUND(I170*H170,2)</f>
        <v>0</v>
      </c>
      <c r="BL170" s="22" t="s">
        <v>130</v>
      </c>
      <c r="BM170" s="22" t="s">
        <v>215</v>
      </c>
    </row>
    <row r="171" spans="2:65" s="1" customFormat="1" ht="27">
      <c r="B171" s="39"/>
      <c r="C171" s="61"/>
      <c r="D171" s="202" t="s">
        <v>132</v>
      </c>
      <c r="E171" s="61"/>
      <c r="F171" s="203" t="s">
        <v>216</v>
      </c>
      <c r="G171" s="61"/>
      <c r="H171" s="61"/>
      <c r="I171" s="161"/>
      <c r="J171" s="61"/>
      <c r="K171" s="61"/>
      <c r="L171" s="59"/>
      <c r="M171" s="204"/>
      <c r="N171" s="40"/>
      <c r="O171" s="40"/>
      <c r="P171" s="40"/>
      <c r="Q171" s="40"/>
      <c r="R171" s="40"/>
      <c r="S171" s="40"/>
      <c r="T171" s="76"/>
      <c r="AT171" s="22" t="s">
        <v>132</v>
      </c>
      <c r="AU171" s="22" t="s">
        <v>82</v>
      </c>
    </row>
    <row r="172" spans="2:65" s="11" customFormat="1" ht="27">
      <c r="B172" s="205"/>
      <c r="C172" s="206"/>
      <c r="D172" s="202" t="s">
        <v>134</v>
      </c>
      <c r="E172" s="207" t="s">
        <v>21</v>
      </c>
      <c r="F172" s="208" t="s">
        <v>137</v>
      </c>
      <c r="G172" s="206"/>
      <c r="H172" s="207" t="s">
        <v>21</v>
      </c>
      <c r="I172" s="209"/>
      <c r="J172" s="206"/>
      <c r="K172" s="206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134</v>
      </c>
      <c r="AU172" s="214" t="s">
        <v>82</v>
      </c>
      <c r="AV172" s="11" t="s">
        <v>80</v>
      </c>
      <c r="AW172" s="11" t="s">
        <v>35</v>
      </c>
      <c r="AX172" s="11" t="s">
        <v>72</v>
      </c>
      <c r="AY172" s="214" t="s">
        <v>123</v>
      </c>
    </row>
    <row r="173" spans="2:65" s="11" customFormat="1" ht="27">
      <c r="B173" s="205"/>
      <c r="C173" s="206"/>
      <c r="D173" s="202" t="s">
        <v>134</v>
      </c>
      <c r="E173" s="207" t="s">
        <v>21</v>
      </c>
      <c r="F173" s="208" t="s">
        <v>147</v>
      </c>
      <c r="G173" s="206"/>
      <c r="H173" s="207" t="s">
        <v>21</v>
      </c>
      <c r="I173" s="209"/>
      <c r="J173" s="206"/>
      <c r="K173" s="206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134</v>
      </c>
      <c r="AU173" s="214" t="s">
        <v>82</v>
      </c>
      <c r="AV173" s="11" t="s">
        <v>80</v>
      </c>
      <c r="AW173" s="11" t="s">
        <v>35</v>
      </c>
      <c r="AX173" s="11" t="s">
        <v>72</v>
      </c>
      <c r="AY173" s="214" t="s">
        <v>123</v>
      </c>
    </row>
    <row r="174" spans="2:65" s="11" customFormat="1" ht="13.5">
      <c r="B174" s="205"/>
      <c r="C174" s="206"/>
      <c r="D174" s="202" t="s">
        <v>134</v>
      </c>
      <c r="E174" s="207" t="s">
        <v>21</v>
      </c>
      <c r="F174" s="208" t="s">
        <v>154</v>
      </c>
      <c r="G174" s="206"/>
      <c r="H174" s="207" t="s">
        <v>21</v>
      </c>
      <c r="I174" s="209"/>
      <c r="J174" s="206"/>
      <c r="K174" s="206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134</v>
      </c>
      <c r="AU174" s="214" t="s">
        <v>82</v>
      </c>
      <c r="AV174" s="11" t="s">
        <v>80</v>
      </c>
      <c r="AW174" s="11" t="s">
        <v>35</v>
      </c>
      <c r="AX174" s="11" t="s">
        <v>72</v>
      </c>
      <c r="AY174" s="214" t="s">
        <v>123</v>
      </c>
    </row>
    <row r="175" spans="2:65" s="12" customFormat="1" ht="13.5">
      <c r="B175" s="215"/>
      <c r="C175" s="216"/>
      <c r="D175" s="202" t="s">
        <v>134</v>
      </c>
      <c r="E175" s="217" t="s">
        <v>21</v>
      </c>
      <c r="F175" s="218" t="s">
        <v>206</v>
      </c>
      <c r="G175" s="216"/>
      <c r="H175" s="219">
        <v>1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134</v>
      </c>
      <c r="AU175" s="225" t="s">
        <v>82</v>
      </c>
      <c r="AV175" s="12" t="s">
        <v>82</v>
      </c>
      <c r="AW175" s="12" t="s">
        <v>35</v>
      </c>
      <c r="AX175" s="12" t="s">
        <v>72</v>
      </c>
      <c r="AY175" s="225" t="s">
        <v>123</v>
      </c>
    </row>
    <row r="176" spans="2:65" s="1" customFormat="1" ht="16.5" customHeight="1">
      <c r="B176" s="39"/>
      <c r="C176" s="190" t="s">
        <v>217</v>
      </c>
      <c r="D176" s="190" t="s">
        <v>125</v>
      </c>
      <c r="E176" s="191" t="s">
        <v>218</v>
      </c>
      <c r="F176" s="192" t="s">
        <v>219</v>
      </c>
      <c r="G176" s="193" t="s">
        <v>151</v>
      </c>
      <c r="H176" s="194">
        <v>1</v>
      </c>
      <c r="I176" s="195"/>
      <c r="J176" s="196">
        <f>ROUND(I176*H176,2)</f>
        <v>0</v>
      </c>
      <c r="K176" s="192" t="s">
        <v>129</v>
      </c>
      <c r="L176" s="59"/>
      <c r="M176" s="197" t="s">
        <v>21</v>
      </c>
      <c r="N176" s="198" t="s">
        <v>43</v>
      </c>
      <c r="O176" s="40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AR176" s="22" t="s">
        <v>130</v>
      </c>
      <c r="AT176" s="22" t="s">
        <v>125</v>
      </c>
      <c r="AU176" s="22" t="s">
        <v>82</v>
      </c>
      <c r="AY176" s="22" t="s">
        <v>123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80</v>
      </c>
      <c r="BK176" s="201">
        <f>ROUND(I176*H176,2)</f>
        <v>0</v>
      </c>
      <c r="BL176" s="22" t="s">
        <v>130</v>
      </c>
      <c r="BM176" s="22" t="s">
        <v>220</v>
      </c>
    </row>
    <row r="177" spans="2:65" s="1" customFormat="1" ht="13.5">
      <c r="B177" s="39"/>
      <c r="C177" s="61"/>
      <c r="D177" s="202" t="s">
        <v>132</v>
      </c>
      <c r="E177" s="61"/>
      <c r="F177" s="203" t="s">
        <v>221</v>
      </c>
      <c r="G177" s="61"/>
      <c r="H177" s="61"/>
      <c r="I177" s="161"/>
      <c r="J177" s="61"/>
      <c r="K177" s="61"/>
      <c r="L177" s="59"/>
      <c r="M177" s="204"/>
      <c r="N177" s="40"/>
      <c r="O177" s="40"/>
      <c r="P177" s="40"/>
      <c r="Q177" s="40"/>
      <c r="R177" s="40"/>
      <c r="S177" s="40"/>
      <c r="T177" s="76"/>
      <c r="AT177" s="22" t="s">
        <v>132</v>
      </c>
      <c r="AU177" s="22" t="s">
        <v>82</v>
      </c>
    </row>
    <row r="178" spans="2:65" s="11" customFormat="1" ht="13.5">
      <c r="B178" s="205"/>
      <c r="C178" s="206"/>
      <c r="D178" s="202" t="s">
        <v>134</v>
      </c>
      <c r="E178" s="207" t="s">
        <v>21</v>
      </c>
      <c r="F178" s="208" t="s">
        <v>222</v>
      </c>
      <c r="G178" s="206"/>
      <c r="H178" s="207" t="s">
        <v>21</v>
      </c>
      <c r="I178" s="209"/>
      <c r="J178" s="206"/>
      <c r="K178" s="206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134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123</v>
      </c>
    </row>
    <row r="179" spans="2:65" s="12" customFormat="1" ht="13.5">
      <c r="B179" s="215"/>
      <c r="C179" s="216"/>
      <c r="D179" s="202" t="s">
        <v>134</v>
      </c>
      <c r="E179" s="217" t="s">
        <v>21</v>
      </c>
      <c r="F179" s="218" t="s">
        <v>223</v>
      </c>
      <c r="G179" s="216"/>
      <c r="H179" s="219">
        <v>1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134</v>
      </c>
      <c r="AU179" s="225" t="s">
        <v>82</v>
      </c>
      <c r="AV179" s="12" t="s">
        <v>82</v>
      </c>
      <c r="AW179" s="12" t="s">
        <v>35</v>
      </c>
      <c r="AX179" s="12" t="s">
        <v>72</v>
      </c>
      <c r="AY179" s="225" t="s">
        <v>123</v>
      </c>
    </row>
    <row r="180" spans="2:65" s="11" customFormat="1" ht="27">
      <c r="B180" s="205"/>
      <c r="C180" s="206"/>
      <c r="D180" s="202" t="s">
        <v>134</v>
      </c>
      <c r="E180" s="207" t="s">
        <v>21</v>
      </c>
      <c r="F180" s="208" t="s">
        <v>137</v>
      </c>
      <c r="G180" s="206"/>
      <c r="H180" s="207" t="s">
        <v>21</v>
      </c>
      <c r="I180" s="209"/>
      <c r="J180" s="206"/>
      <c r="K180" s="206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134</v>
      </c>
      <c r="AU180" s="214" t="s">
        <v>82</v>
      </c>
      <c r="AV180" s="11" t="s">
        <v>80</v>
      </c>
      <c r="AW180" s="11" t="s">
        <v>35</v>
      </c>
      <c r="AX180" s="11" t="s">
        <v>72</v>
      </c>
      <c r="AY180" s="214" t="s">
        <v>123</v>
      </c>
    </row>
    <row r="181" spans="2:65" s="11" customFormat="1" ht="27">
      <c r="B181" s="205"/>
      <c r="C181" s="206"/>
      <c r="D181" s="202" t="s">
        <v>134</v>
      </c>
      <c r="E181" s="207" t="s">
        <v>21</v>
      </c>
      <c r="F181" s="208" t="s">
        <v>147</v>
      </c>
      <c r="G181" s="206"/>
      <c r="H181" s="207" t="s">
        <v>21</v>
      </c>
      <c r="I181" s="209"/>
      <c r="J181" s="206"/>
      <c r="K181" s="206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134</v>
      </c>
      <c r="AU181" s="214" t="s">
        <v>82</v>
      </c>
      <c r="AV181" s="11" t="s">
        <v>80</v>
      </c>
      <c r="AW181" s="11" t="s">
        <v>35</v>
      </c>
      <c r="AX181" s="11" t="s">
        <v>72</v>
      </c>
      <c r="AY181" s="214" t="s">
        <v>123</v>
      </c>
    </row>
    <row r="182" spans="2:65" s="11" customFormat="1" ht="13.5">
      <c r="B182" s="205"/>
      <c r="C182" s="206"/>
      <c r="D182" s="202" t="s">
        <v>134</v>
      </c>
      <c r="E182" s="207" t="s">
        <v>21</v>
      </c>
      <c r="F182" s="208" t="s">
        <v>154</v>
      </c>
      <c r="G182" s="206"/>
      <c r="H182" s="207" t="s">
        <v>21</v>
      </c>
      <c r="I182" s="209"/>
      <c r="J182" s="206"/>
      <c r="K182" s="206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134</v>
      </c>
      <c r="AU182" s="214" t="s">
        <v>82</v>
      </c>
      <c r="AV182" s="11" t="s">
        <v>80</v>
      </c>
      <c r="AW182" s="11" t="s">
        <v>35</v>
      </c>
      <c r="AX182" s="11" t="s">
        <v>72</v>
      </c>
      <c r="AY182" s="214" t="s">
        <v>123</v>
      </c>
    </row>
    <row r="183" spans="2:65" s="1" customFormat="1" ht="16.5" customHeight="1">
      <c r="B183" s="39"/>
      <c r="C183" s="190" t="s">
        <v>224</v>
      </c>
      <c r="D183" s="190" t="s">
        <v>125</v>
      </c>
      <c r="E183" s="191" t="s">
        <v>225</v>
      </c>
      <c r="F183" s="192" t="s">
        <v>226</v>
      </c>
      <c r="G183" s="193" t="s">
        <v>151</v>
      </c>
      <c r="H183" s="194">
        <v>1</v>
      </c>
      <c r="I183" s="195"/>
      <c r="J183" s="196">
        <f>ROUND(I183*H183,2)</f>
        <v>0</v>
      </c>
      <c r="K183" s="192" t="s">
        <v>129</v>
      </c>
      <c r="L183" s="59"/>
      <c r="M183" s="197" t="s">
        <v>21</v>
      </c>
      <c r="N183" s="198" t="s">
        <v>43</v>
      </c>
      <c r="O183" s="4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2" t="s">
        <v>130</v>
      </c>
      <c r="AT183" s="22" t="s">
        <v>125</v>
      </c>
      <c r="AU183" s="22" t="s">
        <v>82</v>
      </c>
      <c r="AY183" s="22" t="s">
        <v>123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2" t="s">
        <v>80</v>
      </c>
      <c r="BK183" s="201">
        <f>ROUND(I183*H183,2)</f>
        <v>0</v>
      </c>
      <c r="BL183" s="22" t="s">
        <v>130</v>
      </c>
      <c r="BM183" s="22" t="s">
        <v>227</v>
      </c>
    </row>
    <row r="184" spans="2:65" s="1" customFormat="1" ht="13.5">
      <c r="B184" s="39"/>
      <c r="C184" s="61"/>
      <c r="D184" s="202" t="s">
        <v>132</v>
      </c>
      <c r="E184" s="61"/>
      <c r="F184" s="203" t="s">
        <v>228</v>
      </c>
      <c r="G184" s="61"/>
      <c r="H184" s="61"/>
      <c r="I184" s="161"/>
      <c r="J184" s="61"/>
      <c r="K184" s="61"/>
      <c r="L184" s="59"/>
      <c r="M184" s="204"/>
      <c r="N184" s="40"/>
      <c r="O184" s="40"/>
      <c r="P184" s="40"/>
      <c r="Q184" s="40"/>
      <c r="R184" s="40"/>
      <c r="S184" s="40"/>
      <c r="T184" s="76"/>
      <c r="AT184" s="22" t="s">
        <v>132</v>
      </c>
      <c r="AU184" s="22" t="s">
        <v>82</v>
      </c>
    </row>
    <row r="185" spans="2:65" s="11" customFormat="1" ht="13.5">
      <c r="B185" s="205"/>
      <c r="C185" s="206"/>
      <c r="D185" s="202" t="s">
        <v>134</v>
      </c>
      <c r="E185" s="207" t="s">
        <v>21</v>
      </c>
      <c r="F185" s="208" t="s">
        <v>222</v>
      </c>
      <c r="G185" s="206"/>
      <c r="H185" s="207" t="s">
        <v>21</v>
      </c>
      <c r="I185" s="209"/>
      <c r="J185" s="206"/>
      <c r="K185" s="206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134</v>
      </c>
      <c r="AU185" s="214" t="s">
        <v>82</v>
      </c>
      <c r="AV185" s="11" t="s">
        <v>80</v>
      </c>
      <c r="AW185" s="11" t="s">
        <v>35</v>
      </c>
      <c r="AX185" s="11" t="s">
        <v>72</v>
      </c>
      <c r="AY185" s="214" t="s">
        <v>123</v>
      </c>
    </row>
    <row r="186" spans="2:65" s="12" customFormat="1" ht="13.5">
      <c r="B186" s="215"/>
      <c r="C186" s="216"/>
      <c r="D186" s="202" t="s">
        <v>134</v>
      </c>
      <c r="E186" s="217" t="s">
        <v>21</v>
      </c>
      <c r="F186" s="218" t="s">
        <v>229</v>
      </c>
      <c r="G186" s="216"/>
      <c r="H186" s="219">
        <v>1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134</v>
      </c>
      <c r="AU186" s="225" t="s">
        <v>82</v>
      </c>
      <c r="AV186" s="12" t="s">
        <v>82</v>
      </c>
      <c r="AW186" s="12" t="s">
        <v>35</v>
      </c>
      <c r="AX186" s="12" t="s">
        <v>72</v>
      </c>
      <c r="AY186" s="225" t="s">
        <v>123</v>
      </c>
    </row>
    <row r="187" spans="2:65" s="11" customFormat="1" ht="27">
      <c r="B187" s="205"/>
      <c r="C187" s="206"/>
      <c r="D187" s="202" t="s">
        <v>134</v>
      </c>
      <c r="E187" s="207" t="s">
        <v>21</v>
      </c>
      <c r="F187" s="208" t="s">
        <v>137</v>
      </c>
      <c r="G187" s="206"/>
      <c r="H187" s="207" t="s">
        <v>21</v>
      </c>
      <c r="I187" s="209"/>
      <c r="J187" s="206"/>
      <c r="K187" s="206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134</v>
      </c>
      <c r="AU187" s="214" t="s">
        <v>82</v>
      </c>
      <c r="AV187" s="11" t="s">
        <v>80</v>
      </c>
      <c r="AW187" s="11" t="s">
        <v>35</v>
      </c>
      <c r="AX187" s="11" t="s">
        <v>72</v>
      </c>
      <c r="AY187" s="214" t="s">
        <v>123</v>
      </c>
    </row>
    <row r="188" spans="2:65" s="11" customFormat="1" ht="27">
      <c r="B188" s="205"/>
      <c r="C188" s="206"/>
      <c r="D188" s="202" t="s">
        <v>134</v>
      </c>
      <c r="E188" s="207" t="s">
        <v>21</v>
      </c>
      <c r="F188" s="208" t="s">
        <v>147</v>
      </c>
      <c r="G188" s="206"/>
      <c r="H188" s="207" t="s">
        <v>21</v>
      </c>
      <c r="I188" s="209"/>
      <c r="J188" s="206"/>
      <c r="K188" s="206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134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123</v>
      </c>
    </row>
    <row r="189" spans="2:65" s="11" customFormat="1" ht="13.5">
      <c r="B189" s="205"/>
      <c r="C189" s="206"/>
      <c r="D189" s="202" t="s">
        <v>134</v>
      </c>
      <c r="E189" s="207" t="s">
        <v>21</v>
      </c>
      <c r="F189" s="208" t="s">
        <v>154</v>
      </c>
      <c r="G189" s="206"/>
      <c r="H189" s="207" t="s">
        <v>21</v>
      </c>
      <c r="I189" s="209"/>
      <c r="J189" s="206"/>
      <c r="K189" s="206"/>
      <c r="L189" s="210"/>
      <c r="M189" s="226"/>
      <c r="N189" s="227"/>
      <c r="O189" s="227"/>
      <c r="P189" s="227"/>
      <c r="Q189" s="227"/>
      <c r="R189" s="227"/>
      <c r="S189" s="227"/>
      <c r="T189" s="228"/>
      <c r="AT189" s="214" t="s">
        <v>134</v>
      </c>
      <c r="AU189" s="214" t="s">
        <v>82</v>
      </c>
      <c r="AV189" s="11" t="s">
        <v>80</v>
      </c>
      <c r="AW189" s="11" t="s">
        <v>35</v>
      </c>
      <c r="AX189" s="11" t="s">
        <v>72</v>
      </c>
      <c r="AY189" s="214" t="s">
        <v>123</v>
      </c>
    </row>
    <row r="190" spans="2:65" s="1" customFormat="1" ht="6.95" customHeight="1">
      <c r="B190" s="54"/>
      <c r="C190" s="55"/>
      <c r="D190" s="55"/>
      <c r="E190" s="55"/>
      <c r="F190" s="55"/>
      <c r="G190" s="55"/>
      <c r="H190" s="55"/>
      <c r="I190" s="137"/>
      <c r="J190" s="55"/>
      <c r="K190" s="55"/>
      <c r="L190" s="59"/>
    </row>
  </sheetData>
  <sheetProtection algorithmName="SHA-512" hashValue="8lvcBbTnmzLfpczAdKna1SE2uXvYpN376yQ++mXgwNHKiQUloN1PPsVydbd3vAHhUq9aohJCgDrQ+nDK6f8/yw==" saltValue="Vjn+vixDhB99QqD1HRtrnV9eVD6qVOGMi4sDkVLfk3jY7VV8yxzgkrFUa8cb0uZFnWpbPfTBINhyKzjwon/Wzw==" spinCount="100000" sheet="1" objects="1" scenarios="1" formatColumns="0" formatRows="0" autoFilter="0"/>
  <autoFilter ref="C77:K189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70" t="s">
        <v>93</v>
      </c>
      <c r="H1" s="370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85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62" t="str">
        <f>'Rekapitulace stavby'!K6</f>
        <v>A204 Cyklotrasa Cholupice - Dolní Břežany, č. akce 2950 116</v>
      </c>
      <c r="F7" s="363"/>
      <c r="G7" s="363"/>
      <c r="H7" s="363"/>
      <c r="I7" s="115"/>
      <c r="J7" s="27"/>
      <c r="K7" s="29"/>
    </row>
    <row r="8" spans="1:70" s="1" customFormat="1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4" t="s">
        <v>230</v>
      </c>
      <c r="F9" s="365"/>
      <c r="G9" s="365"/>
      <c r="H9" s="365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16. 2. 2018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ROUND(J84,2)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ROUND(SUM(BE84:BE574), 2)</f>
        <v>0</v>
      </c>
      <c r="G30" s="40"/>
      <c r="H30" s="40"/>
      <c r="I30" s="129">
        <v>0.21</v>
      </c>
      <c r="J30" s="128">
        <f>ROUND(ROUND((SUM(BE84:BE574)),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ROUND(SUM(BF84:BF574), 2)</f>
        <v>0</v>
      </c>
      <c r="G31" s="40"/>
      <c r="H31" s="40"/>
      <c r="I31" s="129">
        <v>0.15</v>
      </c>
      <c r="J31" s="128">
        <f>ROUND(ROUND((SUM(BF84:BF574)),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ROUND(SUM(BG84:BG574),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ROUND(SUM(BH84:BH574),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ROUND(SUM(BI84:BI574),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A204 Cyklotrasa Cholupice - Dolní Břežany, č. akce 2950 116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>SO 02.1 - Komunikace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Praha 12</v>
      </c>
      <c r="G49" s="40"/>
      <c r="H49" s="40"/>
      <c r="I49" s="117" t="s">
        <v>25</v>
      </c>
      <c r="J49" s="118" t="str">
        <f>IF(J12="","",J12)</f>
        <v>16. 2. 2018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Technická správa komunikací hlavního města Prahy</v>
      </c>
      <c r="G51" s="40"/>
      <c r="H51" s="40"/>
      <c r="I51" s="117" t="s">
        <v>33</v>
      </c>
      <c r="J51" s="331" t="str">
        <f>E21</f>
        <v>AGA – Letiště, s.r.o.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J84</f>
        <v>0</v>
      </c>
      <c r="K56" s="43"/>
      <c r="AU56" s="22" t="s">
        <v>104</v>
      </c>
    </row>
    <row r="57" spans="2:47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J85</f>
        <v>0</v>
      </c>
      <c r="K57" s="153"/>
    </row>
    <row r="58" spans="2:47" s="8" customFormat="1" ht="19.899999999999999" customHeight="1">
      <c r="B58" s="154"/>
      <c r="C58" s="155"/>
      <c r="D58" s="156" t="s">
        <v>106</v>
      </c>
      <c r="E58" s="157"/>
      <c r="F58" s="157"/>
      <c r="G58" s="157"/>
      <c r="H58" s="157"/>
      <c r="I58" s="158"/>
      <c r="J58" s="159">
        <f>J86</f>
        <v>0</v>
      </c>
      <c r="K58" s="160"/>
    </row>
    <row r="59" spans="2:47" s="8" customFormat="1" ht="19.899999999999999" customHeight="1">
      <c r="B59" s="154"/>
      <c r="C59" s="155"/>
      <c r="D59" s="156" t="s">
        <v>231</v>
      </c>
      <c r="E59" s="157"/>
      <c r="F59" s="157"/>
      <c r="G59" s="157"/>
      <c r="H59" s="157"/>
      <c r="I59" s="158"/>
      <c r="J59" s="159">
        <f>J321</f>
        <v>0</v>
      </c>
      <c r="K59" s="160"/>
    </row>
    <row r="60" spans="2:47" s="8" customFormat="1" ht="19.899999999999999" customHeight="1">
      <c r="B60" s="154"/>
      <c r="C60" s="155"/>
      <c r="D60" s="156" t="s">
        <v>232</v>
      </c>
      <c r="E60" s="157"/>
      <c r="F60" s="157"/>
      <c r="G60" s="157"/>
      <c r="H60" s="157"/>
      <c r="I60" s="158"/>
      <c r="J60" s="159">
        <f>J326</f>
        <v>0</v>
      </c>
      <c r="K60" s="160"/>
    </row>
    <row r="61" spans="2:47" s="8" customFormat="1" ht="19.899999999999999" customHeight="1">
      <c r="B61" s="154"/>
      <c r="C61" s="155"/>
      <c r="D61" s="156" t="s">
        <v>233</v>
      </c>
      <c r="E61" s="157"/>
      <c r="F61" s="157"/>
      <c r="G61" s="157"/>
      <c r="H61" s="157"/>
      <c r="I61" s="158"/>
      <c r="J61" s="159">
        <f>J343</f>
        <v>0</v>
      </c>
      <c r="K61" s="160"/>
    </row>
    <row r="62" spans="2:47" s="8" customFormat="1" ht="19.899999999999999" customHeight="1">
      <c r="B62" s="154"/>
      <c r="C62" s="155"/>
      <c r="D62" s="156" t="s">
        <v>234</v>
      </c>
      <c r="E62" s="157"/>
      <c r="F62" s="157"/>
      <c r="G62" s="157"/>
      <c r="H62" s="157"/>
      <c r="I62" s="158"/>
      <c r="J62" s="159">
        <f>J393</f>
        <v>0</v>
      </c>
      <c r="K62" s="160"/>
    </row>
    <row r="63" spans="2:47" s="8" customFormat="1" ht="19.899999999999999" customHeight="1">
      <c r="B63" s="154"/>
      <c r="C63" s="155"/>
      <c r="D63" s="156" t="s">
        <v>235</v>
      </c>
      <c r="E63" s="157"/>
      <c r="F63" s="157"/>
      <c r="G63" s="157"/>
      <c r="H63" s="157"/>
      <c r="I63" s="158"/>
      <c r="J63" s="159">
        <f>J537</f>
        <v>0</v>
      </c>
      <c r="K63" s="160"/>
    </row>
    <row r="64" spans="2:47" s="8" customFormat="1" ht="19.899999999999999" customHeight="1">
      <c r="B64" s="154"/>
      <c r="C64" s="155"/>
      <c r="D64" s="156" t="s">
        <v>236</v>
      </c>
      <c r="E64" s="157"/>
      <c r="F64" s="157"/>
      <c r="G64" s="157"/>
      <c r="H64" s="157"/>
      <c r="I64" s="158"/>
      <c r="J64" s="159">
        <f>J570</f>
        <v>0</v>
      </c>
      <c r="K64" s="160"/>
    </row>
    <row r="65" spans="2:12" s="1" customFormat="1" ht="21.75" customHeight="1">
      <c r="B65" s="39"/>
      <c r="C65" s="40"/>
      <c r="D65" s="40"/>
      <c r="E65" s="40"/>
      <c r="F65" s="40"/>
      <c r="G65" s="40"/>
      <c r="H65" s="40"/>
      <c r="I65" s="116"/>
      <c r="J65" s="40"/>
      <c r="K65" s="4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37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40"/>
      <c r="J70" s="58"/>
      <c r="K70" s="58"/>
      <c r="L70" s="59"/>
    </row>
    <row r="71" spans="2:12" s="1" customFormat="1" ht="36.950000000000003" customHeight="1">
      <c r="B71" s="39"/>
      <c r="C71" s="60" t="s">
        <v>107</v>
      </c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4.45" customHeight="1">
      <c r="B73" s="39"/>
      <c r="C73" s="63" t="s">
        <v>18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6.5" customHeight="1">
      <c r="B74" s="39"/>
      <c r="C74" s="61"/>
      <c r="D74" s="61"/>
      <c r="E74" s="367" t="str">
        <f>E7</f>
        <v>A204 Cyklotrasa Cholupice - Dolní Břežany, č. akce 2950 116</v>
      </c>
      <c r="F74" s="368"/>
      <c r="G74" s="368"/>
      <c r="H74" s="368"/>
      <c r="I74" s="161"/>
      <c r="J74" s="61"/>
      <c r="K74" s="61"/>
      <c r="L74" s="59"/>
    </row>
    <row r="75" spans="2:12" s="1" customFormat="1" ht="14.45" customHeight="1">
      <c r="B75" s="39"/>
      <c r="C75" s="63" t="s">
        <v>98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7.25" customHeight="1">
      <c r="B76" s="39"/>
      <c r="C76" s="61"/>
      <c r="D76" s="61"/>
      <c r="E76" s="342" t="str">
        <f>E9</f>
        <v>SO 02.1 - Komunikace</v>
      </c>
      <c r="F76" s="369"/>
      <c r="G76" s="369"/>
      <c r="H76" s="369"/>
      <c r="I76" s="161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8" customHeight="1">
      <c r="B78" s="39"/>
      <c r="C78" s="63" t="s">
        <v>23</v>
      </c>
      <c r="D78" s="61"/>
      <c r="E78" s="61"/>
      <c r="F78" s="162" t="str">
        <f>F12</f>
        <v>Praha 12</v>
      </c>
      <c r="G78" s="61"/>
      <c r="H78" s="61"/>
      <c r="I78" s="163" t="s">
        <v>25</v>
      </c>
      <c r="J78" s="71" t="str">
        <f>IF(J12="","",J12)</f>
        <v>16. 2. 2018</v>
      </c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>
      <c r="B80" s="39"/>
      <c r="C80" s="63" t="s">
        <v>27</v>
      </c>
      <c r="D80" s="61"/>
      <c r="E80" s="61"/>
      <c r="F80" s="162" t="str">
        <f>E15</f>
        <v>Technická správa komunikací hlavního města Prahy</v>
      </c>
      <c r="G80" s="61"/>
      <c r="H80" s="61"/>
      <c r="I80" s="163" t="s">
        <v>33</v>
      </c>
      <c r="J80" s="162" t="str">
        <f>E21</f>
        <v>AGA – Letiště, s.r.o.</v>
      </c>
      <c r="K80" s="61"/>
      <c r="L80" s="59"/>
    </row>
    <row r="81" spans="2:65" s="1" customFormat="1" ht="14.45" customHeight="1">
      <c r="B81" s="39"/>
      <c r="C81" s="63" t="s">
        <v>31</v>
      </c>
      <c r="D81" s="61"/>
      <c r="E81" s="61"/>
      <c r="F81" s="162" t="str">
        <f>IF(E18="","",E18)</f>
        <v/>
      </c>
      <c r="G81" s="61"/>
      <c r="H81" s="61"/>
      <c r="I81" s="161"/>
      <c r="J81" s="61"/>
      <c r="K81" s="61"/>
      <c r="L81" s="59"/>
    </row>
    <row r="82" spans="2:65" s="1" customFormat="1" ht="10.3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65" s="9" customFormat="1" ht="29.25" customHeight="1">
      <c r="B83" s="164"/>
      <c r="C83" s="165" t="s">
        <v>108</v>
      </c>
      <c r="D83" s="166" t="s">
        <v>57</v>
      </c>
      <c r="E83" s="166" t="s">
        <v>53</v>
      </c>
      <c r="F83" s="166" t="s">
        <v>109</v>
      </c>
      <c r="G83" s="166" t="s">
        <v>110</v>
      </c>
      <c r="H83" s="166" t="s">
        <v>111</v>
      </c>
      <c r="I83" s="167" t="s">
        <v>112</v>
      </c>
      <c r="J83" s="166" t="s">
        <v>102</v>
      </c>
      <c r="K83" s="168" t="s">
        <v>113</v>
      </c>
      <c r="L83" s="169"/>
      <c r="M83" s="79" t="s">
        <v>114</v>
      </c>
      <c r="N83" s="80" t="s">
        <v>42</v>
      </c>
      <c r="O83" s="80" t="s">
        <v>115</v>
      </c>
      <c r="P83" s="80" t="s">
        <v>116</v>
      </c>
      <c r="Q83" s="80" t="s">
        <v>117</v>
      </c>
      <c r="R83" s="80" t="s">
        <v>118</v>
      </c>
      <c r="S83" s="80" t="s">
        <v>119</v>
      </c>
      <c r="T83" s="81" t="s">
        <v>120</v>
      </c>
    </row>
    <row r="84" spans="2:65" s="1" customFormat="1" ht="29.25" customHeight="1">
      <c r="B84" s="39"/>
      <c r="C84" s="85" t="s">
        <v>103</v>
      </c>
      <c r="D84" s="61"/>
      <c r="E84" s="61"/>
      <c r="F84" s="61"/>
      <c r="G84" s="61"/>
      <c r="H84" s="61"/>
      <c r="I84" s="161"/>
      <c r="J84" s="170">
        <f>BK84</f>
        <v>0</v>
      </c>
      <c r="K84" s="61"/>
      <c r="L84" s="59"/>
      <c r="M84" s="82"/>
      <c r="N84" s="83"/>
      <c r="O84" s="83"/>
      <c r="P84" s="171">
        <f>P85</f>
        <v>0</v>
      </c>
      <c r="Q84" s="83"/>
      <c r="R84" s="171">
        <f>R85</f>
        <v>4932.7982175999996</v>
      </c>
      <c r="S84" s="83"/>
      <c r="T84" s="172">
        <f>T85</f>
        <v>19.4313</v>
      </c>
      <c r="AT84" s="22" t="s">
        <v>71</v>
      </c>
      <c r="AU84" s="22" t="s">
        <v>104</v>
      </c>
      <c r="BK84" s="173">
        <f>BK85</f>
        <v>0</v>
      </c>
    </row>
    <row r="85" spans="2:65" s="10" customFormat="1" ht="37.35" customHeight="1">
      <c r="B85" s="174"/>
      <c r="C85" s="175"/>
      <c r="D85" s="176" t="s">
        <v>71</v>
      </c>
      <c r="E85" s="177" t="s">
        <v>121</v>
      </c>
      <c r="F85" s="177" t="s">
        <v>122</v>
      </c>
      <c r="G85" s="175"/>
      <c r="H85" s="175"/>
      <c r="I85" s="178"/>
      <c r="J85" s="179">
        <f>BK85</f>
        <v>0</v>
      </c>
      <c r="K85" s="175"/>
      <c r="L85" s="180"/>
      <c r="M85" s="181"/>
      <c r="N85" s="182"/>
      <c r="O85" s="182"/>
      <c r="P85" s="183">
        <f>P86+P321+P326+P343+P393+P537+P570</f>
        <v>0</v>
      </c>
      <c r="Q85" s="182"/>
      <c r="R85" s="183">
        <f>R86+R321+R326+R343+R393+R537+R570</f>
        <v>4932.7982175999996</v>
      </c>
      <c r="S85" s="182"/>
      <c r="T85" s="184">
        <f>T86+T321+T326+T343+T393+T537+T570</f>
        <v>19.4313</v>
      </c>
      <c r="AR85" s="185" t="s">
        <v>80</v>
      </c>
      <c r="AT85" s="186" t="s">
        <v>71</v>
      </c>
      <c r="AU85" s="186" t="s">
        <v>72</v>
      </c>
      <c r="AY85" s="185" t="s">
        <v>123</v>
      </c>
      <c r="BK85" s="187">
        <f>BK86+BK321+BK326+BK343+BK393+BK537+BK570</f>
        <v>0</v>
      </c>
    </row>
    <row r="86" spans="2:65" s="10" customFormat="1" ht="19.899999999999999" customHeight="1">
      <c r="B86" s="174"/>
      <c r="C86" s="175"/>
      <c r="D86" s="176" t="s">
        <v>71</v>
      </c>
      <c r="E86" s="188" t="s">
        <v>80</v>
      </c>
      <c r="F86" s="188" t="s">
        <v>124</v>
      </c>
      <c r="G86" s="175"/>
      <c r="H86" s="175"/>
      <c r="I86" s="178"/>
      <c r="J86" s="189">
        <f>BK86</f>
        <v>0</v>
      </c>
      <c r="K86" s="175"/>
      <c r="L86" s="180"/>
      <c r="M86" s="181"/>
      <c r="N86" s="182"/>
      <c r="O86" s="182"/>
      <c r="P86" s="183">
        <f>SUM(P87:P320)</f>
        <v>0</v>
      </c>
      <c r="Q86" s="182"/>
      <c r="R86" s="183">
        <f>SUM(R87:R320)</f>
        <v>2105.3377849999997</v>
      </c>
      <c r="S86" s="182"/>
      <c r="T86" s="184">
        <f>SUM(T87:T320)</f>
        <v>4.0929000000000002</v>
      </c>
      <c r="AR86" s="185" t="s">
        <v>80</v>
      </c>
      <c r="AT86" s="186" t="s">
        <v>71</v>
      </c>
      <c r="AU86" s="186" t="s">
        <v>80</v>
      </c>
      <c r="AY86" s="185" t="s">
        <v>123</v>
      </c>
      <c r="BK86" s="187">
        <f>SUM(BK87:BK320)</f>
        <v>0</v>
      </c>
    </row>
    <row r="87" spans="2:65" s="1" customFormat="1" ht="25.5" customHeight="1">
      <c r="B87" s="39"/>
      <c r="C87" s="190" t="s">
        <v>80</v>
      </c>
      <c r="D87" s="190" t="s">
        <v>125</v>
      </c>
      <c r="E87" s="191" t="s">
        <v>237</v>
      </c>
      <c r="F87" s="192" t="s">
        <v>238</v>
      </c>
      <c r="G87" s="193" t="s">
        <v>128</v>
      </c>
      <c r="H87" s="194">
        <v>6055</v>
      </c>
      <c r="I87" s="195"/>
      <c r="J87" s="196">
        <f>ROUND(I87*H87,2)</f>
        <v>0</v>
      </c>
      <c r="K87" s="192" t="s">
        <v>129</v>
      </c>
      <c r="L87" s="59"/>
      <c r="M87" s="197" t="s">
        <v>21</v>
      </c>
      <c r="N87" s="198" t="s">
        <v>43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130</v>
      </c>
      <c r="AT87" s="22" t="s">
        <v>125</v>
      </c>
      <c r="AU87" s="22" t="s">
        <v>82</v>
      </c>
      <c r="AY87" s="22" t="s">
        <v>123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80</v>
      </c>
      <c r="BK87" s="201">
        <f>ROUND(I87*H87,2)</f>
        <v>0</v>
      </c>
      <c r="BL87" s="22" t="s">
        <v>130</v>
      </c>
      <c r="BM87" s="22" t="s">
        <v>239</v>
      </c>
    </row>
    <row r="88" spans="2:65" s="1" customFormat="1" ht="13.5">
      <c r="B88" s="39"/>
      <c r="C88" s="61"/>
      <c r="D88" s="202" t="s">
        <v>132</v>
      </c>
      <c r="E88" s="61"/>
      <c r="F88" s="203" t="s">
        <v>240</v>
      </c>
      <c r="G88" s="61"/>
      <c r="H88" s="61"/>
      <c r="I88" s="161"/>
      <c r="J88" s="61"/>
      <c r="K88" s="61"/>
      <c r="L88" s="59"/>
      <c r="M88" s="204"/>
      <c r="N88" s="40"/>
      <c r="O88" s="40"/>
      <c r="P88" s="40"/>
      <c r="Q88" s="40"/>
      <c r="R88" s="40"/>
      <c r="S88" s="40"/>
      <c r="T88" s="76"/>
      <c r="AT88" s="22" t="s">
        <v>132</v>
      </c>
      <c r="AU88" s="22" t="s">
        <v>82</v>
      </c>
    </row>
    <row r="89" spans="2:65" s="12" customFormat="1" ht="13.5">
      <c r="B89" s="215"/>
      <c r="C89" s="216"/>
      <c r="D89" s="202" t="s">
        <v>134</v>
      </c>
      <c r="E89" s="217" t="s">
        <v>21</v>
      </c>
      <c r="F89" s="218" t="s">
        <v>241</v>
      </c>
      <c r="G89" s="216"/>
      <c r="H89" s="219">
        <v>3010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134</v>
      </c>
      <c r="AU89" s="225" t="s">
        <v>82</v>
      </c>
      <c r="AV89" s="12" t="s">
        <v>82</v>
      </c>
      <c r="AW89" s="12" t="s">
        <v>35</v>
      </c>
      <c r="AX89" s="12" t="s">
        <v>72</v>
      </c>
      <c r="AY89" s="225" t="s">
        <v>123</v>
      </c>
    </row>
    <row r="90" spans="2:65" s="12" customFormat="1" ht="13.5">
      <c r="B90" s="215"/>
      <c r="C90" s="216"/>
      <c r="D90" s="202" t="s">
        <v>134</v>
      </c>
      <c r="E90" s="217" t="s">
        <v>21</v>
      </c>
      <c r="F90" s="218" t="s">
        <v>242</v>
      </c>
      <c r="G90" s="216"/>
      <c r="H90" s="219">
        <v>3045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134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123</v>
      </c>
    </row>
    <row r="91" spans="2:65" s="1" customFormat="1" ht="16.5" customHeight="1">
      <c r="B91" s="39"/>
      <c r="C91" s="190" t="s">
        <v>82</v>
      </c>
      <c r="D91" s="190" t="s">
        <v>125</v>
      </c>
      <c r="E91" s="191" t="s">
        <v>243</v>
      </c>
      <c r="F91" s="192" t="s">
        <v>244</v>
      </c>
      <c r="G91" s="193" t="s">
        <v>128</v>
      </c>
      <c r="H91" s="194">
        <v>6</v>
      </c>
      <c r="I91" s="195"/>
      <c r="J91" s="196">
        <f>ROUND(I91*H91,2)</f>
        <v>0</v>
      </c>
      <c r="K91" s="192" t="s">
        <v>129</v>
      </c>
      <c r="L91" s="59"/>
      <c r="M91" s="197" t="s">
        <v>21</v>
      </c>
      <c r="N91" s="198" t="s">
        <v>43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0.58599999999999997</v>
      </c>
      <c r="T91" s="200">
        <f>S91*H91</f>
        <v>3.516</v>
      </c>
      <c r="AR91" s="22" t="s">
        <v>130</v>
      </c>
      <c r="AT91" s="22" t="s">
        <v>125</v>
      </c>
      <c r="AU91" s="22" t="s">
        <v>82</v>
      </c>
      <c r="AY91" s="22" t="s">
        <v>123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80</v>
      </c>
      <c r="BK91" s="201">
        <f>ROUND(I91*H91,2)</f>
        <v>0</v>
      </c>
      <c r="BL91" s="22" t="s">
        <v>130</v>
      </c>
      <c r="BM91" s="22" t="s">
        <v>245</v>
      </c>
    </row>
    <row r="92" spans="2:65" s="1" customFormat="1" ht="40.5">
      <c r="B92" s="39"/>
      <c r="C92" s="61"/>
      <c r="D92" s="202" t="s">
        <v>132</v>
      </c>
      <c r="E92" s="61"/>
      <c r="F92" s="203" t="s">
        <v>246</v>
      </c>
      <c r="G92" s="61"/>
      <c r="H92" s="61"/>
      <c r="I92" s="161"/>
      <c r="J92" s="61"/>
      <c r="K92" s="61"/>
      <c r="L92" s="59"/>
      <c r="M92" s="204"/>
      <c r="N92" s="40"/>
      <c r="O92" s="40"/>
      <c r="P92" s="40"/>
      <c r="Q92" s="40"/>
      <c r="R92" s="40"/>
      <c r="S92" s="40"/>
      <c r="T92" s="76"/>
      <c r="AT92" s="22" t="s">
        <v>132</v>
      </c>
      <c r="AU92" s="22" t="s">
        <v>82</v>
      </c>
    </row>
    <row r="93" spans="2:65" s="12" customFormat="1" ht="13.5">
      <c r="B93" s="215"/>
      <c r="C93" s="216"/>
      <c r="D93" s="202" t="s">
        <v>134</v>
      </c>
      <c r="E93" s="217" t="s">
        <v>21</v>
      </c>
      <c r="F93" s="218" t="s">
        <v>247</v>
      </c>
      <c r="G93" s="216"/>
      <c r="H93" s="219">
        <v>6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82</v>
      </c>
      <c r="AV93" s="12" t="s">
        <v>82</v>
      </c>
      <c r="AW93" s="12" t="s">
        <v>35</v>
      </c>
      <c r="AX93" s="12" t="s">
        <v>72</v>
      </c>
      <c r="AY93" s="225" t="s">
        <v>123</v>
      </c>
    </row>
    <row r="94" spans="2:65" s="1" customFormat="1" ht="25.5" customHeight="1">
      <c r="B94" s="39"/>
      <c r="C94" s="190" t="s">
        <v>148</v>
      </c>
      <c r="D94" s="190" t="s">
        <v>125</v>
      </c>
      <c r="E94" s="191" t="s">
        <v>248</v>
      </c>
      <c r="F94" s="192" t="s">
        <v>249</v>
      </c>
      <c r="G94" s="193" t="s">
        <v>128</v>
      </c>
      <c r="H94" s="194">
        <v>1.5</v>
      </c>
      <c r="I94" s="195"/>
      <c r="J94" s="196">
        <f>ROUND(I94*H94,2)</f>
        <v>0</v>
      </c>
      <c r="K94" s="192" t="s">
        <v>129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3.0000000000000001E-5</v>
      </c>
      <c r="R94" s="199">
        <f>Q94*H94</f>
        <v>4.5000000000000003E-5</v>
      </c>
      <c r="S94" s="199">
        <v>0.10299999999999999</v>
      </c>
      <c r="T94" s="200">
        <f>S94*H94</f>
        <v>0.1545</v>
      </c>
      <c r="AR94" s="22" t="s">
        <v>130</v>
      </c>
      <c r="AT94" s="22" t="s">
        <v>125</v>
      </c>
      <c r="AU94" s="22" t="s">
        <v>82</v>
      </c>
      <c r="AY94" s="22" t="s">
        <v>123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130</v>
      </c>
      <c r="BM94" s="22" t="s">
        <v>250</v>
      </c>
    </row>
    <row r="95" spans="2:65" s="1" customFormat="1" ht="27">
      <c r="B95" s="39"/>
      <c r="C95" s="61"/>
      <c r="D95" s="202" t="s">
        <v>132</v>
      </c>
      <c r="E95" s="61"/>
      <c r="F95" s="203" t="s">
        <v>251</v>
      </c>
      <c r="G95" s="61"/>
      <c r="H95" s="61"/>
      <c r="I95" s="161"/>
      <c r="J95" s="61"/>
      <c r="K95" s="61"/>
      <c r="L95" s="59"/>
      <c r="M95" s="204"/>
      <c r="N95" s="40"/>
      <c r="O95" s="40"/>
      <c r="P95" s="40"/>
      <c r="Q95" s="40"/>
      <c r="R95" s="40"/>
      <c r="S95" s="40"/>
      <c r="T95" s="76"/>
      <c r="AT95" s="22" t="s">
        <v>132</v>
      </c>
      <c r="AU95" s="22" t="s">
        <v>82</v>
      </c>
    </row>
    <row r="96" spans="2:65" s="11" customFormat="1" ht="13.5">
      <c r="B96" s="205"/>
      <c r="C96" s="206"/>
      <c r="D96" s="202" t="s">
        <v>134</v>
      </c>
      <c r="E96" s="207" t="s">
        <v>21</v>
      </c>
      <c r="F96" s="208" t="s">
        <v>252</v>
      </c>
      <c r="G96" s="206"/>
      <c r="H96" s="207" t="s">
        <v>21</v>
      </c>
      <c r="I96" s="209"/>
      <c r="J96" s="206"/>
      <c r="K96" s="206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134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123</v>
      </c>
    </row>
    <row r="97" spans="2:65" s="11" customFormat="1" ht="27">
      <c r="B97" s="205"/>
      <c r="C97" s="206"/>
      <c r="D97" s="202" t="s">
        <v>134</v>
      </c>
      <c r="E97" s="207" t="s">
        <v>21</v>
      </c>
      <c r="F97" s="208" t="s">
        <v>253</v>
      </c>
      <c r="G97" s="206"/>
      <c r="H97" s="207" t="s">
        <v>21</v>
      </c>
      <c r="I97" s="209"/>
      <c r="J97" s="206"/>
      <c r="K97" s="206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134</v>
      </c>
      <c r="AU97" s="214" t="s">
        <v>82</v>
      </c>
      <c r="AV97" s="11" t="s">
        <v>80</v>
      </c>
      <c r="AW97" s="11" t="s">
        <v>35</v>
      </c>
      <c r="AX97" s="11" t="s">
        <v>72</v>
      </c>
      <c r="AY97" s="214" t="s">
        <v>123</v>
      </c>
    </row>
    <row r="98" spans="2:65" s="11" customFormat="1" ht="13.5">
      <c r="B98" s="205"/>
      <c r="C98" s="206"/>
      <c r="D98" s="202" t="s">
        <v>134</v>
      </c>
      <c r="E98" s="207" t="s">
        <v>21</v>
      </c>
      <c r="F98" s="208" t="s">
        <v>254</v>
      </c>
      <c r="G98" s="206"/>
      <c r="H98" s="207" t="s">
        <v>21</v>
      </c>
      <c r="I98" s="209"/>
      <c r="J98" s="206"/>
      <c r="K98" s="206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134</v>
      </c>
      <c r="AU98" s="214" t="s">
        <v>82</v>
      </c>
      <c r="AV98" s="11" t="s">
        <v>80</v>
      </c>
      <c r="AW98" s="11" t="s">
        <v>35</v>
      </c>
      <c r="AX98" s="11" t="s">
        <v>72</v>
      </c>
      <c r="AY98" s="214" t="s">
        <v>123</v>
      </c>
    </row>
    <row r="99" spans="2:65" s="12" customFormat="1" ht="13.5">
      <c r="B99" s="215"/>
      <c r="C99" s="216"/>
      <c r="D99" s="202" t="s">
        <v>134</v>
      </c>
      <c r="E99" s="217" t="s">
        <v>21</v>
      </c>
      <c r="F99" s="218" t="s">
        <v>255</v>
      </c>
      <c r="G99" s="216"/>
      <c r="H99" s="219">
        <v>1.5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134</v>
      </c>
      <c r="AU99" s="225" t="s">
        <v>82</v>
      </c>
      <c r="AV99" s="12" t="s">
        <v>82</v>
      </c>
      <c r="AW99" s="12" t="s">
        <v>35</v>
      </c>
      <c r="AX99" s="12" t="s">
        <v>72</v>
      </c>
      <c r="AY99" s="225" t="s">
        <v>123</v>
      </c>
    </row>
    <row r="100" spans="2:65" s="1" customFormat="1" ht="25.5" customHeight="1">
      <c r="B100" s="39"/>
      <c r="C100" s="190" t="s">
        <v>130</v>
      </c>
      <c r="D100" s="190" t="s">
        <v>125</v>
      </c>
      <c r="E100" s="191" t="s">
        <v>256</v>
      </c>
      <c r="F100" s="192" t="s">
        <v>257</v>
      </c>
      <c r="G100" s="193" t="s">
        <v>128</v>
      </c>
      <c r="H100" s="194">
        <v>1.5</v>
      </c>
      <c r="I100" s="195"/>
      <c r="J100" s="196">
        <f>ROUND(I100*H100,2)</f>
        <v>0</v>
      </c>
      <c r="K100" s="192" t="s">
        <v>21</v>
      </c>
      <c r="L100" s="59"/>
      <c r="M100" s="197" t="s">
        <v>21</v>
      </c>
      <c r="N100" s="198" t="s">
        <v>43</v>
      </c>
      <c r="O100" s="40"/>
      <c r="P100" s="199">
        <f>O100*H100</f>
        <v>0</v>
      </c>
      <c r="Q100" s="199">
        <v>8.0000000000000007E-5</v>
      </c>
      <c r="R100" s="199">
        <f>Q100*H100</f>
        <v>1.2000000000000002E-4</v>
      </c>
      <c r="S100" s="199">
        <v>0.28160000000000002</v>
      </c>
      <c r="T100" s="200">
        <f>S100*H100</f>
        <v>0.4224</v>
      </c>
      <c r="AR100" s="22" t="s">
        <v>130</v>
      </c>
      <c r="AT100" s="22" t="s">
        <v>125</v>
      </c>
      <c r="AU100" s="22" t="s">
        <v>82</v>
      </c>
      <c r="AY100" s="22" t="s">
        <v>123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80</v>
      </c>
      <c r="BK100" s="201">
        <f>ROUND(I100*H100,2)</f>
        <v>0</v>
      </c>
      <c r="BL100" s="22" t="s">
        <v>130</v>
      </c>
      <c r="BM100" s="22" t="s">
        <v>258</v>
      </c>
    </row>
    <row r="101" spans="2:65" s="1" customFormat="1" ht="27">
      <c r="B101" s="39"/>
      <c r="C101" s="61"/>
      <c r="D101" s="202" t="s">
        <v>132</v>
      </c>
      <c r="E101" s="61"/>
      <c r="F101" s="203" t="s">
        <v>259</v>
      </c>
      <c r="G101" s="61"/>
      <c r="H101" s="61"/>
      <c r="I101" s="161"/>
      <c r="J101" s="61"/>
      <c r="K101" s="61"/>
      <c r="L101" s="59"/>
      <c r="M101" s="204"/>
      <c r="N101" s="40"/>
      <c r="O101" s="40"/>
      <c r="P101" s="40"/>
      <c r="Q101" s="40"/>
      <c r="R101" s="40"/>
      <c r="S101" s="40"/>
      <c r="T101" s="76"/>
      <c r="AT101" s="22" t="s">
        <v>132</v>
      </c>
      <c r="AU101" s="22" t="s">
        <v>82</v>
      </c>
    </row>
    <row r="102" spans="2:65" s="1" customFormat="1" ht="27">
      <c r="B102" s="39"/>
      <c r="C102" s="61"/>
      <c r="D102" s="202" t="s">
        <v>260</v>
      </c>
      <c r="E102" s="61"/>
      <c r="F102" s="229" t="s">
        <v>261</v>
      </c>
      <c r="G102" s="61"/>
      <c r="H102" s="61"/>
      <c r="I102" s="161"/>
      <c r="J102" s="61"/>
      <c r="K102" s="61"/>
      <c r="L102" s="59"/>
      <c r="M102" s="204"/>
      <c r="N102" s="40"/>
      <c r="O102" s="40"/>
      <c r="P102" s="40"/>
      <c r="Q102" s="40"/>
      <c r="R102" s="40"/>
      <c r="S102" s="40"/>
      <c r="T102" s="76"/>
      <c r="AT102" s="22" t="s">
        <v>260</v>
      </c>
      <c r="AU102" s="22" t="s">
        <v>82</v>
      </c>
    </row>
    <row r="103" spans="2:65" s="11" customFormat="1" ht="13.5">
      <c r="B103" s="205"/>
      <c r="C103" s="206"/>
      <c r="D103" s="202" t="s">
        <v>134</v>
      </c>
      <c r="E103" s="207" t="s">
        <v>21</v>
      </c>
      <c r="F103" s="208" t="s">
        <v>252</v>
      </c>
      <c r="G103" s="206"/>
      <c r="H103" s="207" t="s">
        <v>21</v>
      </c>
      <c r="I103" s="209"/>
      <c r="J103" s="206"/>
      <c r="K103" s="206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134</v>
      </c>
      <c r="AU103" s="214" t="s">
        <v>82</v>
      </c>
      <c r="AV103" s="11" t="s">
        <v>80</v>
      </c>
      <c r="AW103" s="11" t="s">
        <v>35</v>
      </c>
      <c r="AX103" s="11" t="s">
        <v>72</v>
      </c>
      <c r="AY103" s="214" t="s">
        <v>123</v>
      </c>
    </row>
    <row r="104" spans="2:65" s="11" customFormat="1" ht="27">
      <c r="B104" s="205"/>
      <c r="C104" s="206"/>
      <c r="D104" s="202" t="s">
        <v>134</v>
      </c>
      <c r="E104" s="207" t="s">
        <v>21</v>
      </c>
      <c r="F104" s="208" t="s">
        <v>253</v>
      </c>
      <c r="G104" s="206"/>
      <c r="H104" s="207" t="s">
        <v>21</v>
      </c>
      <c r="I104" s="209"/>
      <c r="J104" s="206"/>
      <c r="K104" s="206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134</v>
      </c>
      <c r="AU104" s="214" t="s">
        <v>82</v>
      </c>
      <c r="AV104" s="11" t="s">
        <v>80</v>
      </c>
      <c r="AW104" s="11" t="s">
        <v>35</v>
      </c>
      <c r="AX104" s="11" t="s">
        <v>72</v>
      </c>
      <c r="AY104" s="214" t="s">
        <v>123</v>
      </c>
    </row>
    <row r="105" spans="2:65" s="11" customFormat="1" ht="13.5">
      <c r="B105" s="205"/>
      <c r="C105" s="206"/>
      <c r="D105" s="202" t="s">
        <v>134</v>
      </c>
      <c r="E105" s="207" t="s">
        <v>21</v>
      </c>
      <c r="F105" s="208" t="s">
        <v>262</v>
      </c>
      <c r="G105" s="206"/>
      <c r="H105" s="207" t="s">
        <v>21</v>
      </c>
      <c r="I105" s="209"/>
      <c r="J105" s="206"/>
      <c r="K105" s="206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134</v>
      </c>
      <c r="AU105" s="214" t="s">
        <v>82</v>
      </c>
      <c r="AV105" s="11" t="s">
        <v>80</v>
      </c>
      <c r="AW105" s="11" t="s">
        <v>35</v>
      </c>
      <c r="AX105" s="11" t="s">
        <v>72</v>
      </c>
      <c r="AY105" s="214" t="s">
        <v>123</v>
      </c>
    </row>
    <row r="106" spans="2:65" s="12" customFormat="1" ht="13.5">
      <c r="B106" s="215"/>
      <c r="C106" s="216"/>
      <c r="D106" s="202" t="s">
        <v>134</v>
      </c>
      <c r="E106" s="217" t="s">
        <v>21</v>
      </c>
      <c r="F106" s="218" t="s">
        <v>255</v>
      </c>
      <c r="G106" s="216"/>
      <c r="H106" s="219">
        <v>1.5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134</v>
      </c>
      <c r="AU106" s="225" t="s">
        <v>82</v>
      </c>
      <c r="AV106" s="12" t="s">
        <v>82</v>
      </c>
      <c r="AW106" s="12" t="s">
        <v>35</v>
      </c>
      <c r="AX106" s="12" t="s">
        <v>72</v>
      </c>
      <c r="AY106" s="225" t="s">
        <v>123</v>
      </c>
    </row>
    <row r="107" spans="2:65" s="1" customFormat="1" ht="25.5" customHeight="1">
      <c r="B107" s="39"/>
      <c r="C107" s="190" t="s">
        <v>167</v>
      </c>
      <c r="D107" s="190" t="s">
        <v>125</v>
      </c>
      <c r="E107" s="191" t="s">
        <v>263</v>
      </c>
      <c r="F107" s="192" t="s">
        <v>264</v>
      </c>
      <c r="G107" s="193" t="s">
        <v>265</v>
      </c>
      <c r="H107" s="194">
        <v>810.6</v>
      </c>
      <c r="I107" s="195"/>
      <c r="J107" s="196">
        <f>ROUND(I107*H107,2)</f>
        <v>0</v>
      </c>
      <c r="K107" s="192" t="s">
        <v>21</v>
      </c>
      <c r="L107" s="59"/>
      <c r="M107" s="197" t="s">
        <v>21</v>
      </c>
      <c r="N107" s="198" t="s">
        <v>43</v>
      </c>
      <c r="O107" s="40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2" t="s">
        <v>130</v>
      </c>
      <c r="AT107" s="22" t="s">
        <v>125</v>
      </c>
      <c r="AU107" s="22" t="s">
        <v>82</v>
      </c>
      <c r="AY107" s="22" t="s">
        <v>123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2" t="s">
        <v>80</v>
      </c>
      <c r="BK107" s="201">
        <f>ROUND(I107*H107,2)</f>
        <v>0</v>
      </c>
      <c r="BL107" s="22" t="s">
        <v>130</v>
      </c>
      <c r="BM107" s="22" t="s">
        <v>266</v>
      </c>
    </row>
    <row r="108" spans="2:65" s="1" customFormat="1" ht="27">
      <c r="B108" s="39"/>
      <c r="C108" s="61"/>
      <c r="D108" s="202" t="s">
        <v>132</v>
      </c>
      <c r="E108" s="61"/>
      <c r="F108" s="203" t="s">
        <v>267</v>
      </c>
      <c r="G108" s="61"/>
      <c r="H108" s="61"/>
      <c r="I108" s="161"/>
      <c r="J108" s="61"/>
      <c r="K108" s="61"/>
      <c r="L108" s="59"/>
      <c r="M108" s="204"/>
      <c r="N108" s="40"/>
      <c r="O108" s="40"/>
      <c r="P108" s="40"/>
      <c r="Q108" s="40"/>
      <c r="R108" s="40"/>
      <c r="S108" s="40"/>
      <c r="T108" s="76"/>
      <c r="AT108" s="22" t="s">
        <v>132</v>
      </c>
      <c r="AU108" s="22" t="s">
        <v>82</v>
      </c>
    </row>
    <row r="109" spans="2:65" s="12" customFormat="1" ht="13.5">
      <c r="B109" s="215"/>
      <c r="C109" s="216"/>
      <c r="D109" s="202" t="s">
        <v>134</v>
      </c>
      <c r="E109" s="217" t="s">
        <v>21</v>
      </c>
      <c r="F109" s="218" t="s">
        <v>268</v>
      </c>
      <c r="G109" s="216"/>
      <c r="H109" s="219">
        <v>306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134</v>
      </c>
      <c r="AU109" s="225" t="s">
        <v>82</v>
      </c>
      <c r="AV109" s="12" t="s">
        <v>82</v>
      </c>
      <c r="AW109" s="12" t="s">
        <v>35</v>
      </c>
      <c r="AX109" s="12" t="s">
        <v>72</v>
      </c>
      <c r="AY109" s="225" t="s">
        <v>123</v>
      </c>
    </row>
    <row r="110" spans="2:65" s="12" customFormat="1" ht="13.5">
      <c r="B110" s="215"/>
      <c r="C110" s="216"/>
      <c r="D110" s="202" t="s">
        <v>134</v>
      </c>
      <c r="E110" s="217" t="s">
        <v>21</v>
      </c>
      <c r="F110" s="218" t="s">
        <v>269</v>
      </c>
      <c r="G110" s="216"/>
      <c r="H110" s="219">
        <v>504.6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134</v>
      </c>
      <c r="AU110" s="225" t="s">
        <v>82</v>
      </c>
      <c r="AV110" s="12" t="s">
        <v>82</v>
      </c>
      <c r="AW110" s="12" t="s">
        <v>35</v>
      </c>
      <c r="AX110" s="12" t="s">
        <v>72</v>
      </c>
      <c r="AY110" s="225" t="s">
        <v>123</v>
      </c>
    </row>
    <row r="111" spans="2:65" s="1" customFormat="1" ht="16.5" customHeight="1">
      <c r="B111" s="39"/>
      <c r="C111" s="190" t="s">
        <v>174</v>
      </c>
      <c r="D111" s="190" t="s">
        <v>125</v>
      </c>
      <c r="E111" s="191" t="s">
        <v>270</v>
      </c>
      <c r="F111" s="192" t="s">
        <v>271</v>
      </c>
      <c r="G111" s="193" t="s">
        <v>265</v>
      </c>
      <c r="H111" s="194">
        <v>287.5</v>
      </c>
      <c r="I111" s="195"/>
      <c r="J111" s="196">
        <f>ROUND(I111*H111,2)</f>
        <v>0</v>
      </c>
      <c r="K111" s="192" t="s">
        <v>21</v>
      </c>
      <c r="L111" s="59"/>
      <c r="M111" s="197" t="s">
        <v>21</v>
      </c>
      <c r="N111" s="198" t="s">
        <v>43</v>
      </c>
      <c r="O111" s="40"/>
      <c r="P111" s="199">
        <f>O111*H111</f>
        <v>0</v>
      </c>
      <c r="Q111" s="199">
        <v>2.6599999999999999E-2</v>
      </c>
      <c r="R111" s="199">
        <f>Q111*H111</f>
        <v>7.6475</v>
      </c>
      <c r="S111" s="199">
        <v>0</v>
      </c>
      <c r="T111" s="200">
        <f>S111*H111</f>
        <v>0</v>
      </c>
      <c r="AR111" s="22" t="s">
        <v>130</v>
      </c>
      <c r="AT111" s="22" t="s">
        <v>125</v>
      </c>
      <c r="AU111" s="22" t="s">
        <v>82</v>
      </c>
      <c r="AY111" s="22" t="s">
        <v>123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80</v>
      </c>
      <c r="BK111" s="201">
        <f>ROUND(I111*H111,2)</f>
        <v>0</v>
      </c>
      <c r="BL111" s="22" t="s">
        <v>130</v>
      </c>
      <c r="BM111" s="22" t="s">
        <v>272</v>
      </c>
    </row>
    <row r="112" spans="2:65" s="1" customFormat="1" ht="27">
      <c r="B112" s="39"/>
      <c r="C112" s="61"/>
      <c r="D112" s="202" t="s">
        <v>132</v>
      </c>
      <c r="E112" s="61"/>
      <c r="F112" s="203" t="s">
        <v>273</v>
      </c>
      <c r="G112" s="61"/>
      <c r="H112" s="61"/>
      <c r="I112" s="161"/>
      <c r="J112" s="61"/>
      <c r="K112" s="61"/>
      <c r="L112" s="59"/>
      <c r="M112" s="204"/>
      <c r="N112" s="40"/>
      <c r="O112" s="40"/>
      <c r="P112" s="40"/>
      <c r="Q112" s="40"/>
      <c r="R112" s="40"/>
      <c r="S112" s="40"/>
      <c r="T112" s="76"/>
      <c r="AT112" s="22" t="s">
        <v>132</v>
      </c>
      <c r="AU112" s="22" t="s">
        <v>82</v>
      </c>
    </row>
    <row r="113" spans="2:65" s="11" customFormat="1" ht="13.5">
      <c r="B113" s="205"/>
      <c r="C113" s="206"/>
      <c r="D113" s="202" t="s">
        <v>134</v>
      </c>
      <c r="E113" s="207" t="s">
        <v>21</v>
      </c>
      <c r="F113" s="208" t="s">
        <v>274</v>
      </c>
      <c r="G113" s="206"/>
      <c r="H113" s="207" t="s">
        <v>21</v>
      </c>
      <c r="I113" s="209"/>
      <c r="J113" s="206"/>
      <c r="K113" s="206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134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123</v>
      </c>
    </row>
    <row r="114" spans="2:65" s="12" customFormat="1" ht="13.5">
      <c r="B114" s="215"/>
      <c r="C114" s="216"/>
      <c r="D114" s="202" t="s">
        <v>134</v>
      </c>
      <c r="E114" s="217" t="s">
        <v>21</v>
      </c>
      <c r="F114" s="218" t="s">
        <v>275</v>
      </c>
      <c r="G114" s="216"/>
      <c r="H114" s="219">
        <v>82.5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134</v>
      </c>
      <c r="AU114" s="225" t="s">
        <v>82</v>
      </c>
      <c r="AV114" s="12" t="s">
        <v>82</v>
      </c>
      <c r="AW114" s="12" t="s">
        <v>35</v>
      </c>
      <c r="AX114" s="12" t="s">
        <v>72</v>
      </c>
      <c r="AY114" s="225" t="s">
        <v>123</v>
      </c>
    </row>
    <row r="115" spans="2:65" s="12" customFormat="1" ht="13.5">
      <c r="B115" s="215"/>
      <c r="C115" s="216"/>
      <c r="D115" s="202" t="s">
        <v>134</v>
      </c>
      <c r="E115" s="217" t="s">
        <v>21</v>
      </c>
      <c r="F115" s="218" t="s">
        <v>276</v>
      </c>
      <c r="G115" s="216"/>
      <c r="H115" s="219">
        <v>205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134</v>
      </c>
      <c r="AU115" s="225" t="s">
        <v>82</v>
      </c>
      <c r="AV115" s="12" t="s">
        <v>82</v>
      </c>
      <c r="AW115" s="12" t="s">
        <v>35</v>
      </c>
      <c r="AX115" s="12" t="s">
        <v>72</v>
      </c>
      <c r="AY115" s="225" t="s">
        <v>123</v>
      </c>
    </row>
    <row r="116" spans="2:65" s="1" customFormat="1" ht="25.5" customHeight="1">
      <c r="B116" s="39"/>
      <c r="C116" s="190" t="s">
        <v>180</v>
      </c>
      <c r="D116" s="190" t="s">
        <v>125</v>
      </c>
      <c r="E116" s="191" t="s">
        <v>277</v>
      </c>
      <c r="F116" s="192" t="s">
        <v>278</v>
      </c>
      <c r="G116" s="193" t="s">
        <v>265</v>
      </c>
      <c r="H116" s="194">
        <v>0.9</v>
      </c>
      <c r="I116" s="195"/>
      <c r="J116" s="196">
        <f>ROUND(I116*H116,2)</f>
        <v>0</v>
      </c>
      <c r="K116" s="192" t="s">
        <v>129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130</v>
      </c>
      <c r="AT116" s="22" t="s">
        <v>125</v>
      </c>
      <c r="AU116" s="22" t="s">
        <v>82</v>
      </c>
      <c r="AY116" s="22" t="s">
        <v>123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130</v>
      </c>
      <c r="BM116" s="22" t="s">
        <v>279</v>
      </c>
    </row>
    <row r="117" spans="2:65" s="1" customFormat="1" ht="40.5">
      <c r="B117" s="39"/>
      <c r="C117" s="61"/>
      <c r="D117" s="202" t="s">
        <v>132</v>
      </c>
      <c r="E117" s="61"/>
      <c r="F117" s="203" t="s">
        <v>280</v>
      </c>
      <c r="G117" s="61"/>
      <c r="H117" s="61"/>
      <c r="I117" s="161"/>
      <c r="J117" s="61"/>
      <c r="K117" s="61"/>
      <c r="L117" s="59"/>
      <c r="M117" s="204"/>
      <c r="N117" s="40"/>
      <c r="O117" s="40"/>
      <c r="P117" s="40"/>
      <c r="Q117" s="40"/>
      <c r="R117" s="40"/>
      <c r="S117" s="40"/>
      <c r="T117" s="76"/>
      <c r="AT117" s="22" t="s">
        <v>132</v>
      </c>
      <c r="AU117" s="22" t="s">
        <v>82</v>
      </c>
    </row>
    <row r="118" spans="2:65" s="12" customFormat="1" ht="13.5">
      <c r="B118" s="215"/>
      <c r="C118" s="216"/>
      <c r="D118" s="202" t="s">
        <v>134</v>
      </c>
      <c r="E118" s="217" t="s">
        <v>21</v>
      </c>
      <c r="F118" s="218" t="s">
        <v>281</v>
      </c>
      <c r="G118" s="216"/>
      <c r="H118" s="219">
        <v>0.9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134</v>
      </c>
      <c r="AU118" s="225" t="s">
        <v>82</v>
      </c>
      <c r="AV118" s="12" t="s">
        <v>82</v>
      </c>
      <c r="AW118" s="12" t="s">
        <v>35</v>
      </c>
      <c r="AX118" s="12" t="s">
        <v>72</v>
      </c>
      <c r="AY118" s="225" t="s">
        <v>123</v>
      </c>
    </row>
    <row r="119" spans="2:65" s="1" customFormat="1" ht="16.5" customHeight="1">
      <c r="B119" s="39"/>
      <c r="C119" s="190" t="s">
        <v>186</v>
      </c>
      <c r="D119" s="190" t="s">
        <v>125</v>
      </c>
      <c r="E119" s="191" t="s">
        <v>282</v>
      </c>
      <c r="F119" s="192" t="s">
        <v>283</v>
      </c>
      <c r="G119" s="193" t="s">
        <v>265</v>
      </c>
      <c r="H119" s="194">
        <v>462.5</v>
      </c>
      <c r="I119" s="195"/>
      <c r="J119" s="196">
        <f>ROUND(I119*H119,2)</f>
        <v>0</v>
      </c>
      <c r="K119" s="192" t="s">
        <v>129</v>
      </c>
      <c r="L119" s="59"/>
      <c r="M119" s="197" t="s">
        <v>21</v>
      </c>
      <c r="N119" s="198" t="s">
        <v>43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2" t="s">
        <v>130</v>
      </c>
      <c r="AT119" s="22" t="s">
        <v>125</v>
      </c>
      <c r="AU119" s="22" t="s">
        <v>82</v>
      </c>
      <c r="AY119" s="22" t="s">
        <v>123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80</v>
      </c>
      <c r="BK119" s="201">
        <f>ROUND(I119*H119,2)</f>
        <v>0</v>
      </c>
      <c r="BL119" s="22" t="s">
        <v>130</v>
      </c>
      <c r="BM119" s="22" t="s">
        <v>284</v>
      </c>
    </row>
    <row r="120" spans="2:65" s="1" customFormat="1" ht="27">
      <c r="B120" s="39"/>
      <c r="C120" s="61"/>
      <c r="D120" s="202" t="s">
        <v>132</v>
      </c>
      <c r="E120" s="61"/>
      <c r="F120" s="203" t="s">
        <v>285</v>
      </c>
      <c r="G120" s="61"/>
      <c r="H120" s="61"/>
      <c r="I120" s="161"/>
      <c r="J120" s="61"/>
      <c r="K120" s="61"/>
      <c r="L120" s="59"/>
      <c r="M120" s="204"/>
      <c r="N120" s="40"/>
      <c r="O120" s="40"/>
      <c r="P120" s="40"/>
      <c r="Q120" s="40"/>
      <c r="R120" s="40"/>
      <c r="S120" s="40"/>
      <c r="T120" s="76"/>
      <c r="AT120" s="22" t="s">
        <v>132</v>
      </c>
      <c r="AU120" s="22" t="s">
        <v>82</v>
      </c>
    </row>
    <row r="121" spans="2:65" s="11" customFormat="1" ht="27">
      <c r="B121" s="205"/>
      <c r="C121" s="206"/>
      <c r="D121" s="202" t="s">
        <v>134</v>
      </c>
      <c r="E121" s="207" t="s">
        <v>21</v>
      </c>
      <c r="F121" s="208" t="s">
        <v>286</v>
      </c>
      <c r="G121" s="206"/>
      <c r="H121" s="207" t="s">
        <v>21</v>
      </c>
      <c r="I121" s="209"/>
      <c r="J121" s="206"/>
      <c r="K121" s="206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134</v>
      </c>
      <c r="AU121" s="214" t="s">
        <v>82</v>
      </c>
      <c r="AV121" s="11" t="s">
        <v>80</v>
      </c>
      <c r="AW121" s="11" t="s">
        <v>35</v>
      </c>
      <c r="AX121" s="11" t="s">
        <v>72</v>
      </c>
      <c r="AY121" s="214" t="s">
        <v>123</v>
      </c>
    </row>
    <row r="122" spans="2:65" s="11" customFormat="1" ht="13.5">
      <c r="B122" s="205"/>
      <c r="C122" s="206"/>
      <c r="D122" s="202" t="s">
        <v>134</v>
      </c>
      <c r="E122" s="207" t="s">
        <v>21</v>
      </c>
      <c r="F122" s="208" t="s">
        <v>139</v>
      </c>
      <c r="G122" s="206"/>
      <c r="H122" s="207" t="s">
        <v>21</v>
      </c>
      <c r="I122" s="209"/>
      <c r="J122" s="206"/>
      <c r="K122" s="206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134</v>
      </c>
      <c r="AU122" s="214" t="s">
        <v>82</v>
      </c>
      <c r="AV122" s="11" t="s">
        <v>80</v>
      </c>
      <c r="AW122" s="11" t="s">
        <v>35</v>
      </c>
      <c r="AX122" s="11" t="s">
        <v>72</v>
      </c>
      <c r="AY122" s="214" t="s">
        <v>123</v>
      </c>
    </row>
    <row r="123" spans="2:65" s="11" customFormat="1" ht="13.5">
      <c r="B123" s="205"/>
      <c r="C123" s="206"/>
      <c r="D123" s="202" t="s">
        <v>134</v>
      </c>
      <c r="E123" s="207" t="s">
        <v>21</v>
      </c>
      <c r="F123" s="208" t="s">
        <v>287</v>
      </c>
      <c r="G123" s="206"/>
      <c r="H123" s="207" t="s">
        <v>21</v>
      </c>
      <c r="I123" s="209"/>
      <c r="J123" s="206"/>
      <c r="K123" s="206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134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123</v>
      </c>
    </row>
    <row r="124" spans="2:65" s="12" customFormat="1" ht="13.5">
      <c r="B124" s="215"/>
      <c r="C124" s="216"/>
      <c r="D124" s="202" t="s">
        <v>134</v>
      </c>
      <c r="E124" s="217" t="s">
        <v>21</v>
      </c>
      <c r="F124" s="218" t="s">
        <v>288</v>
      </c>
      <c r="G124" s="216"/>
      <c r="H124" s="219">
        <v>248.75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134</v>
      </c>
      <c r="AU124" s="225" t="s">
        <v>82</v>
      </c>
      <c r="AV124" s="12" t="s">
        <v>82</v>
      </c>
      <c r="AW124" s="12" t="s">
        <v>35</v>
      </c>
      <c r="AX124" s="12" t="s">
        <v>72</v>
      </c>
      <c r="AY124" s="225" t="s">
        <v>123</v>
      </c>
    </row>
    <row r="125" spans="2:65" s="12" customFormat="1" ht="13.5">
      <c r="B125" s="215"/>
      <c r="C125" s="216"/>
      <c r="D125" s="202" t="s">
        <v>134</v>
      </c>
      <c r="E125" s="217" t="s">
        <v>21</v>
      </c>
      <c r="F125" s="218" t="s">
        <v>289</v>
      </c>
      <c r="G125" s="216"/>
      <c r="H125" s="219">
        <v>213.75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134</v>
      </c>
      <c r="AU125" s="225" t="s">
        <v>82</v>
      </c>
      <c r="AV125" s="12" t="s">
        <v>82</v>
      </c>
      <c r="AW125" s="12" t="s">
        <v>35</v>
      </c>
      <c r="AX125" s="12" t="s">
        <v>72</v>
      </c>
      <c r="AY125" s="225" t="s">
        <v>123</v>
      </c>
    </row>
    <row r="126" spans="2:65" s="1" customFormat="1" ht="16.5" customHeight="1">
      <c r="B126" s="39"/>
      <c r="C126" s="190" t="s">
        <v>193</v>
      </c>
      <c r="D126" s="190" t="s">
        <v>125</v>
      </c>
      <c r="E126" s="191" t="s">
        <v>290</v>
      </c>
      <c r="F126" s="192" t="s">
        <v>291</v>
      </c>
      <c r="G126" s="193" t="s">
        <v>265</v>
      </c>
      <c r="H126" s="194">
        <v>575</v>
      </c>
      <c r="I126" s="195"/>
      <c r="J126" s="196">
        <f>ROUND(I126*H126,2)</f>
        <v>0</v>
      </c>
      <c r="K126" s="192" t="s">
        <v>129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130</v>
      </c>
      <c r="AT126" s="22" t="s">
        <v>125</v>
      </c>
      <c r="AU126" s="22" t="s">
        <v>82</v>
      </c>
      <c r="AY126" s="22" t="s">
        <v>123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130</v>
      </c>
      <c r="BM126" s="22" t="s">
        <v>292</v>
      </c>
    </row>
    <row r="127" spans="2:65" s="1" customFormat="1" ht="27">
      <c r="B127" s="39"/>
      <c r="C127" s="61"/>
      <c r="D127" s="202" t="s">
        <v>132</v>
      </c>
      <c r="E127" s="61"/>
      <c r="F127" s="203" t="s">
        <v>293</v>
      </c>
      <c r="G127" s="61"/>
      <c r="H127" s="61"/>
      <c r="I127" s="161"/>
      <c r="J127" s="61"/>
      <c r="K127" s="61"/>
      <c r="L127" s="59"/>
      <c r="M127" s="204"/>
      <c r="N127" s="40"/>
      <c r="O127" s="40"/>
      <c r="P127" s="40"/>
      <c r="Q127" s="40"/>
      <c r="R127" s="40"/>
      <c r="S127" s="40"/>
      <c r="T127" s="76"/>
      <c r="AT127" s="22" t="s">
        <v>132</v>
      </c>
      <c r="AU127" s="22" t="s">
        <v>82</v>
      </c>
    </row>
    <row r="128" spans="2:65" s="11" customFormat="1" ht="13.5">
      <c r="B128" s="205"/>
      <c r="C128" s="206"/>
      <c r="D128" s="202" t="s">
        <v>134</v>
      </c>
      <c r="E128" s="207" t="s">
        <v>21</v>
      </c>
      <c r="F128" s="208" t="s">
        <v>294</v>
      </c>
      <c r="G128" s="206"/>
      <c r="H128" s="207" t="s">
        <v>21</v>
      </c>
      <c r="I128" s="209"/>
      <c r="J128" s="206"/>
      <c r="K128" s="206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134</v>
      </c>
      <c r="AU128" s="214" t="s">
        <v>82</v>
      </c>
      <c r="AV128" s="11" t="s">
        <v>80</v>
      </c>
      <c r="AW128" s="11" t="s">
        <v>35</v>
      </c>
      <c r="AX128" s="11" t="s">
        <v>72</v>
      </c>
      <c r="AY128" s="214" t="s">
        <v>123</v>
      </c>
    </row>
    <row r="129" spans="2:65" s="12" customFormat="1" ht="13.5">
      <c r="B129" s="215"/>
      <c r="C129" s="216"/>
      <c r="D129" s="202" t="s">
        <v>134</v>
      </c>
      <c r="E129" s="217" t="s">
        <v>21</v>
      </c>
      <c r="F129" s="218" t="s">
        <v>295</v>
      </c>
      <c r="G129" s="216"/>
      <c r="H129" s="219">
        <v>165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134</v>
      </c>
      <c r="AU129" s="225" t="s">
        <v>82</v>
      </c>
      <c r="AV129" s="12" t="s">
        <v>82</v>
      </c>
      <c r="AW129" s="12" t="s">
        <v>35</v>
      </c>
      <c r="AX129" s="12" t="s">
        <v>72</v>
      </c>
      <c r="AY129" s="225" t="s">
        <v>123</v>
      </c>
    </row>
    <row r="130" spans="2:65" s="12" customFormat="1" ht="13.5">
      <c r="B130" s="215"/>
      <c r="C130" s="216"/>
      <c r="D130" s="202" t="s">
        <v>134</v>
      </c>
      <c r="E130" s="217" t="s">
        <v>21</v>
      </c>
      <c r="F130" s="218" t="s">
        <v>296</v>
      </c>
      <c r="G130" s="216"/>
      <c r="H130" s="219">
        <v>410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134</v>
      </c>
      <c r="AU130" s="225" t="s">
        <v>82</v>
      </c>
      <c r="AV130" s="12" t="s">
        <v>82</v>
      </c>
      <c r="AW130" s="12" t="s">
        <v>35</v>
      </c>
      <c r="AX130" s="12" t="s">
        <v>72</v>
      </c>
      <c r="AY130" s="225" t="s">
        <v>123</v>
      </c>
    </row>
    <row r="131" spans="2:65" s="1" customFormat="1" ht="16.5" customHeight="1">
      <c r="B131" s="39"/>
      <c r="C131" s="190" t="s">
        <v>200</v>
      </c>
      <c r="D131" s="190" t="s">
        <v>125</v>
      </c>
      <c r="E131" s="191" t="s">
        <v>297</v>
      </c>
      <c r="F131" s="192" t="s">
        <v>298</v>
      </c>
      <c r="G131" s="193" t="s">
        <v>265</v>
      </c>
      <c r="H131" s="194">
        <v>287.5</v>
      </c>
      <c r="I131" s="195"/>
      <c r="J131" s="196">
        <f>ROUND(I131*H131,2)</f>
        <v>0</v>
      </c>
      <c r="K131" s="192" t="s">
        <v>129</v>
      </c>
      <c r="L131" s="59"/>
      <c r="M131" s="197" t="s">
        <v>21</v>
      </c>
      <c r="N131" s="198" t="s">
        <v>43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130</v>
      </c>
      <c r="AT131" s="22" t="s">
        <v>125</v>
      </c>
      <c r="AU131" s="22" t="s">
        <v>82</v>
      </c>
      <c r="AY131" s="22" t="s">
        <v>123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80</v>
      </c>
      <c r="BK131" s="201">
        <f>ROUND(I131*H131,2)</f>
        <v>0</v>
      </c>
      <c r="BL131" s="22" t="s">
        <v>130</v>
      </c>
      <c r="BM131" s="22" t="s">
        <v>299</v>
      </c>
    </row>
    <row r="132" spans="2:65" s="1" customFormat="1" ht="27">
      <c r="B132" s="39"/>
      <c r="C132" s="61"/>
      <c r="D132" s="202" t="s">
        <v>132</v>
      </c>
      <c r="E132" s="61"/>
      <c r="F132" s="203" t="s">
        <v>300</v>
      </c>
      <c r="G132" s="61"/>
      <c r="H132" s="61"/>
      <c r="I132" s="161"/>
      <c r="J132" s="61"/>
      <c r="K132" s="61"/>
      <c r="L132" s="59"/>
      <c r="M132" s="204"/>
      <c r="N132" s="40"/>
      <c r="O132" s="40"/>
      <c r="P132" s="40"/>
      <c r="Q132" s="40"/>
      <c r="R132" s="40"/>
      <c r="S132" s="40"/>
      <c r="T132" s="76"/>
      <c r="AT132" s="22" t="s">
        <v>132</v>
      </c>
      <c r="AU132" s="22" t="s">
        <v>82</v>
      </c>
    </row>
    <row r="133" spans="2:65" s="11" customFormat="1" ht="13.5">
      <c r="B133" s="205"/>
      <c r="C133" s="206"/>
      <c r="D133" s="202" t="s">
        <v>134</v>
      </c>
      <c r="E133" s="207" t="s">
        <v>21</v>
      </c>
      <c r="F133" s="208" t="s">
        <v>301</v>
      </c>
      <c r="G133" s="206"/>
      <c r="H133" s="207" t="s">
        <v>21</v>
      </c>
      <c r="I133" s="209"/>
      <c r="J133" s="206"/>
      <c r="K133" s="206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134</v>
      </c>
      <c r="AU133" s="214" t="s">
        <v>82</v>
      </c>
      <c r="AV133" s="11" t="s">
        <v>80</v>
      </c>
      <c r="AW133" s="11" t="s">
        <v>35</v>
      </c>
      <c r="AX133" s="11" t="s">
        <v>72</v>
      </c>
      <c r="AY133" s="214" t="s">
        <v>123</v>
      </c>
    </row>
    <row r="134" spans="2:65" s="12" customFormat="1" ht="13.5">
      <c r="B134" s="215"/>
      <c r="C134" s="216"/>
      <c r="D134" s="202" t="s">
        <v>134</v>
      </c>
      <c r="E134" s="217" t="s">
        <v>21</v>
      </c>
      <c r="F134" s="218" t="s">
        <v>295</v>
      </c>
      <c r="G134" s="216"/>
      <c r="H134" s="219">
        <v>165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134</v>
      </c>
      <c r="AU134" s="225" t="s">
        <v>82</v>
      </c>
      <c r="AV134" s="12" t="s">
        <v>82</v>
      </c>
      <c r="AW134" s="12" t="s">
        <v>35</v>
      </c>
      <c r="AX134" s="12" t="s">
        <v>72</v>
      </c>
      <c r="AY134" s="225" t="s">
        <v>123</v>
      </c>
    </row>
    <row r="135" spans="2:65" s="12" customFormat="1" ht="13.5">
      <c r="B135" s="215"/>
      <c r="C135" s="216"/>
      <c r="D135" s="202" t="s">
        <v>134</v>
      </c>
      <c r="E135" s="217" t="s">
        <v>21</v>
      </c>
      <c r="F135" s="218" t="s">
        <v>296</v>
      </c>
      <c r="G135" s="216"/>
      <c r="H135" s="219">
        <v>410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134</v>
      </c>
      <c r="AU135" s="225" t="s">
        <v>82</v>
      </c>
      <c r="AV135" s="12" t="s">
        <v>82</v>
      </c>
      <c r="AW135" s="12" t="s">
        <v>35</v>
      </c>
      <c r="AX135" s="12" t="s">
        <v>72</v>
      </c>
      <c r="AY135" s="225" t="s">
        <v>123</v>
      </c>
    </row>
    <row r="136" spans="2:65" s="12" customFormat="1" ht="13.5">
      <c r="B136" s="215"/>
      <c r="C136" s="216"/>
      <c r="D136" s="202" t="s">
        <v>134</v>
      </c>
      <c r="E136" s="216"/>
      <c r="F136" s="218" t="s">
        <v>302</v>
      </c>
      <c r="G136" s="216"/>
      <c r="H136" s="219">
        <v>287.5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82</v>
      </c>
      <c r="AV136" s="12" t="s">
        <v>82</v>
      </c>
      <c r="AW136" s="12" t="s">
        <v>6</v>
      </c>
      <c r="AX136" s="12" t="s">
        <v>80</v>
      </c>
      <c r="AY136" s="225" t="s">
        <v>123</v>
      </c>
    </row>
    <row r="137" spans="2:65" s="1" customFormat="1" ht="16.5" customHeight="1">
      <c r="B137" s="39"/>
      <c r="C137" s="190" t="s">
        <v>207</v>
      </c>
      <c r="D137" s="190" t="s">
        <v>125</v>
      </c>
      <c r="E137" s="191" t="s">
        <v>303</v>
      </c>
      <c r="F137" s="192" t="s">
        <v>304</v>
      </c>
      <c r="G137" s="193" t="s">
        <v>265</v>
      </c>
      <c r="H137" s="194">
        <v>73.349999999999994</v>
      </c>
      <c r="I137" s="195"/>
      <c r="J137" s="196">
        <f>ROUND(I137*H137,2)</f>
        <v>0</v>
      </c>
      <c r="K137" s="192" t="s">
        <v>129</v>
      </c>
      <c r="L137" s="59"/>
      <c r="M137" s="197" t="s">
        <v>21</v>
      </c>
      <c r="N137" s="198" t="s">
        <v>43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2" t="s">
        <v>130</v>
      </c>
      <c r="AT137" s="22" t="s">
        <v>125</v>
      </c>
      <c r="AU137" s="22" t="s">
        <v>82</v>
      </c>
      <c r="AY137" s="22" t="s">
        <v>123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80</v>
      </c>
      <c r="BK137" s="201">
        <f>ROUND(I137*H137,2)</f>
        <v>0</v>
      </c>
      <c r="BL137" s="22" t="s">
        <v>130</v>
      </c>
      <c r="BM137" s="22" t="s">
        <v>305</v>
      </c>
    </row>
    <row r="138" spans="2:65" s="1" customFormat="1" ht="27">
      <c r="B138" s="39"/>
      <c r="C138" s="61"/>
      <c r="D138" s="202" t="s">
        <v>132</v>
      </c>
      <c r="E138" s="61"/>
      <c r="F138" s="203" t="s">
        <v>306</v>
      </c>
      <c r="G138" s="61"/>
      <c r="H138" s="61"/>
      <c r="I138" s="161"/>
      <c r="J138" s="61"/>
      <c r="K138" s="61"/>
      <c r="L138" s="59"/>
      <c r="M138" s="204"/>
      <c r="N138" s="40"/>
      <c r="O138" s="40"/>
      <c r="P138" s="40"/>
      <c r="Q138" s="40"/>
      <c r="R138" s="40"/>
      <c r="S138" s="40"/>
      <c r="T138" s="76"/>
      <c r="AT138" s="22" t="s">
        <v>132</v>
      </c>
      <c r="AU138" s="22" t="s">
        <v>82</v>
      </c>
    </row>
    <row r="139" spans="2:65" s="11" customFormat="1" ht="13.5">
      <c r="B139" s="205"/>
      <c r="C139" s="206"/>
      <c r="D139" s="202" t="s">
        <v>134</v>
      </c>
      <c r="E139" s="207" t="s">
        <v>21</v>
      </c>
      <c r="F139" s="208" t="s">
        <v>307</v>
      </c>
      <c r="G139" s="206"/>
      <c r="H139" s="207" t="s">
        <v>21</v>
      </c>
      <c r="I139" s="209"/>
      <c r="J139" s="206"/>
      <c r="K139" s="206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134</v>
      </c>
      <c r="AU139" s="214" t="s">
        <v>82</v>
      </c>
      <c r="AV139" s="11" t="s">
        <v>80</v>
      </c>
      <c r="AW139" s="11" t="s">
        <v>35</v>
      </c>
      <c r="AX139" s="11" t="s">
        <v>72</v>
      </c>
      <c r="AY139" s="214" t="s">
        <v>123</v>
      </c>
    </row>
    <row r="140" spans="2:65" s="11" customFormat="1" ht="13.5">
      <c r="B140" s="205"/>
      <c r="C140" s="206"/>
      <c r="D140" s="202" t="s">
        <v>134</v>
      </c>
      <c r="E140" s="207" t="s">
        <v>21</v>
      </c>
      <c r="F140" s="208" t="s">
        <v>308</v>
      </c>
      <c r="G140" s="206"/>
      <c r="H140" s="207" t="s">
        <v>21</v>
      </c>
      <c r="I140" s="209"/>
      <c r="J140" s="206"/>
      <c r="K140" s="206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134</v>
      </c>
      <c r="AU140" s="214" t="s">
        <v>82</v>
      </c>
      <c r="AV140" s="11" t="s">
        <v>80</v>
      </c>
      <c r="AW140" s="11" t="s">
        <v>35</v>
      </c>
      <c r="AX140" s="11" t="s">
        <v>72</v>
      </c>
      <c r="AY140" s="214" t="s">
        <v>123</v>
      </c>
    </row>
    <row r="141" spans="2:65" s="11" customFormat="1" ht="27">
      <c r="B141" s="205"/>
      <c r="C141" s="206"/>
      <c r="D141" s="202" t="s">
        <v>134</v>
      </c>
      <c r="E141" s="207" t="s">
        <v>21</v>
      </c>
      <c r="F141" s="208" t="s">
        <v>309</v>
      </c>
      <c r="G141" s="206"/>
      <c r="H141" s="207" t="s">
        <v>21</v>
      </c>
      <c r="I141" s="209"/>
      <c r="J141" s="206"/>
      <c r="K141" s="206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134</v>
      </c>
      <c r="AU141" s="214" t="s">
        <v>82</v>
      </c>
      <c r="AV141" s="11" t="s">
        <v>80</v>
      </c>
      <c r="AW141" s="11" t="s">
        <v>35</v>
      </c>
      <c r="AX141" s="11" t="s">
        <v>72</v>
      </c>
      <c r="AY141" s="214" t="s">
        <v>123</v>
      </c>
    </row>
    <row r="142" spans="2:65" s="11" customFormat="1" ht="13.5">
      <c r="B142" s="205"/>
      <c r="C142" s="206"/>
      <c r="D142" s="202" t="s">
        <v>134</v>
      </c>
      <c r="E142" s="207" t="s">
        <v>21</v>
      </c>
      <c r="F142" s="208" t="s">
        <v>310</v>
      </c>
      <c r="G142" s="206"/>
      <c r="H142" s="207" t="s">
        <v>21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134</v>
      </c>
      <c r="AU142" s="214" t="s">
        <v>82</v>
      </c>
      <c r="AV142" s="11" t="s">
        <v>80</v>
      </c>
      <c r="AW142" s="11" t="s">
        <v>35</v>
      </c>
      <c r="AX142" s="11" t="s">
        <v>72</v>
      </c>
      <c r="AY142" s="214" t="s">
        <v>123</v>
      </c>
    </row>
    <row r="143" spans="2:65" s="12" customFormat="1" ht="13.5">
      <c r="B143" s="215"/>
      <c r="C143" s="216"/>
      <c r="D143" s="202" t="s">
        <v>134</v>
      </c>
      <c r="E143" s="217" t="s">
        <v>21</v>
      </c>
      <c r="F143" s="218" t="s">
        <v>311</v>
      </c>
      <c r="G143" s="216"/>
      <c r="H143" s="219">
        <v>40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134</v>
      </c>
      <c r="AU143" s="225" t="s">
        <v>82</v>
      </c>
      <c r="AV143" s="12" t="s">
        <v>82</v>
      </c>
      <c r="AW143" s="12" t="s">
        <v>35</v>
      </c>
      <c r="AX143" s="12" t="s">
        <v>72</v>
      </c>
      <c r="AY143" s="225" t="s">
        <v>123</v>
      </c>
    </row>
    <row r="144" spans="2:65" s="11" customFormat="1" ht="13.5">
      <c r="B144" s="205"/>
      <c r="C144" s="206"/>
      <c r="D144" s="202" t="s">
        <v>134</v>
      </c>
      <c r="E144" s="207" t="s">
        <v>21</v>
      </c>
      <c r="F144" s="208" t="s">
        <v>312</v>
      </c>
      <c r="G144" s="206"/>
      <c r="H144" s="207" t="s">
        <v>21</v>
      </c>
      <c r="I144" s="209"/>
      <c r="J144" s="206"/>
      <c r="K144" s="206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134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123</v>
      </c>
    </row>
    <row r="145" spans="2:65" s="12" customFormat="1" ht="13.5">
      <c r="B145" s="215"/>
      <c r="C145" s="216"/>
      <c r="D145" s="202" t="s">
        <v>134</v>
      </c>
      <c r="E145" s="217" t="s">
        <v>21</v>
      </c>
      <c r="F145" s="218" t="s">
        <v>313</v>
      </c>
      <c r="G145" s="216"/>
      <c r="H145" s="219">
        <v>28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134</v>
      </c>
      <c r="AU145" s="225" t="s">
        <v>82</v>
      </c>
      <c r="AV145" s="12" t="s">
        <v>82</v>
      </c>
      <c r="AW145" s="12" t="s">
        <v>35</v>
      </c>
      <c r="AX145" s="12" t="s">
        <v>72</v>
      </c>
      <c r="AY145" s="225" t="s">
        <v>123</v>
      </c>
    </row>
    <row r="146" spans="2:65" s="11" customFormat="1" ht="13.5">
      <c r="B146" s="205"/>
      <c r="C146" s="206"/>
      <c r="D146" s="202" t="s">
        <v>134</v>
      </c>
      <c r="E146" s="207" t="s">
        <v>21</v>
      </c>
      <c r="F146" s="208" t="s">
        <v>314</v>
      </c>
      <c r="G146" s="206"/>
      <c r="H146" s="207" t="s">
        <v>21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134</v>
      </c>
      <c r="AU146" s="214" t="s">
        <v>82</v>
      </c>
      <c r="AV146" s="11" t="s">
        <v>80</v>
      </c>
      <c r="AW146" s="11" t="s">
        <v>35</v>
      </c>
      <c r="AX146" s="11" t="s">
        <v>72</v>
      </c>
      <c r="AY146" s="214" t="s">
        <v>123</v>
      </c>
    </row>
    <row r="147" spans="2:65" s="12" customFormat="1" ht="13.5">
      <c r="B147" s="215"/>
      <c r="C147" s="216"/>
      <c r="D147" s="202" t="s">
        <v>134</v>
      </c>
      <c r="E147" s="217" t="s">
        <v>21</v>
      </c>
      <c r="F147" s="218" t="s">
        <v>315</v>
      </c>
      <c r="G147" s="216"/>
      <c r="H147" s="219">
        <v>3.6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134</v>
      </c>
      <c r="AU147" s="225" t="s">
        <v>82</v>
      </c>
      <c r="AV147" s="12" t="s">
        <v>82</v>
      </c>
      <c r="AW147" s="12" t="s">
        <v>35</v>
      </c>
      <c r="AX147" s="12" t="s">
        <v>72</v>
      </c>
      <c r="AY147" s="225" t="s">
        <v>123</v>
      </c>
    </row>
    <row r="148" spans="2:65" s="11" customFormat="1" ht="13.5">
      <c r="B148" s="205"/>
      <c r="C148" s="206"/>
      <c r="D148" s="202" t="s">
        <v>134</v>
      </c>
      <c r="E148" s="207" t="s">
        <v>21</v>
      </c>
      <c r="F148" s="208" t="s">
        <v>316</v>
      </c>
      <c r="G148" s="206"/>
      <c r="H148" s="207" t="s">
        <v>21</v>
      </c>
      <c r="I148" s="209"/>
      <c r="J148" s="206"/>
      <c r="K148" s="206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134</v>
      </c>
      <c r="AU148" s="214" t="s">
        <v>82</v>
      </c>
      <c r="AV148" s="11" t="s">
        <v>80</v>
      </c>
      <c r="AW148" s="11" t="s">
        <v>35</v>
      </c>
      <c r="AX148" s="11" t="s">
        <v>72</v>
      </c>
      <c r="AY148" s="214" t="s">
        <v>123</v>
      </c>
    </row>
    <row r="149" spans="2:65" s="11" customFormat="1" ht="13.5">
      <c r="B149" s="205"/>
      <c r="C149" s="206"/>
      <c r="D149" s="202" t="s">
        <v>134</v>
      </c>
      <c r="E149" s="207" t="s">
        <v>21</v>
      </c>
      <c r="F149" s="208" t="s">
        <v>317</v>
      </c>
      <c r="G149" s="206"/>
      <c r="H149" s="207" t="s">
        <v>21</v>
      </c>
      <c r="I149" s="209"/>
      <c r="J149" s="206"/>
      <c r="K149" s="206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134</v>
      </c>
      <c r="AU149" s="214" t="s">
        <v>82</v>
      </c>
      <c r="AV149" s="11" t="s">
        <v>80</v>
      </c>
      <c r="AW149" s="11" t="s">
        <v>35</v>
      </c>
      <c r="AX149" s="11" t="s">
        <v>72</v>
      </c>
      <c r="AY149" s="214" t="s">
        <v>123</v>
      </c>
    </row>
    <row r="150" spans="2:65" s="11" customFormat="1" ht="27">
      <c r="B150" s="205"/>
      <c r="C150" s="206"/>
      <c r="D150" s="202" t="s">
        <v>134</v>
      </c>
      <c r="E150" s="207" t="s">
        <v>21</v>
      </c>
      <c r="F150" s="208" t="s">
        <v>309</v>
      </c>
      <c r="G150" s="206"/>
      <c r="H150" s="207" t="s">
        <v>21</v>
      </c>
      <c r="I150" s="209"/>
      <c r="J150" s="206"/>
      <c r="K150" s="206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134</v>
      </c>
      <c r="AU150" s="214" t="s">
        <v>82</v>
      </c>
      <c r="AV150" s="11" t="s">
        <v>80</v>
      </c>
      <c r="AW150" s="11" t="s">
        <v>35</v>
      </c>
      <c r="AX150" s="11" t="s">
        <v>72</v>
      </c>
      <c r="AY150" s="214" t="s">
        <v>123</v>
      </c>
    </row>
    <row r="151" spans="2:65" s="12" customFormat="1" ht="13.5">
      <c r="B151" s="215"/>
      <c r="C151" s="216"/>
      <c r="D151" s="202" t="s">
        <v>134</v>
      </c>
      <c r="E151" s="217" t="s">
        <v>21</v>
      </c>
      <c r="F151" s="218" t="s">
        <v>318</v>
      </c>
      <c r="G151" s="216"/>
      <c r="H151" s="219">
        <v>1.75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134</v>
      </c>
      <c r="AU151" s="225" t="s">
        <v>82</v>
      </c>
      <c r="AV151" s="12" t="s">
        <v>82</v>
      </c>
      <c r="AW151" s="12" t="s">
        <v>35</v>
      </c>
      <c r="AX151" s="12" t="s">
        <v>72</v>
      </c>
      <c r="AY151" s="225" t="s">
        <v>123</v>
      </c>
    </row>
    <row r="152" spans="2:65" s="1" customFormat="1" ht="16.5" customHeight="1">
      <c r="B152" s="39"/>
      <c r="C152" s="190" t="s">
        <v>212</v>
      </c>
      <c r="D152" s="190" t="s">
        <v>125</v>
      </c>
      <c r="E152" s="191" t="s">
        <v>319</v>
      </c>
      <c r="F152" s="192" t="s">
        <v>320</v>
      </c>
      <c r="G152" s="193" t="s">
        <v>265</v>
      </c>
      <c r="H152" s="194">
        <v>36.674999999999997</v>
      </c>
      <c r="I152" s="195"/>
      <c r="J152" s="196">
        <f>ROUND(I152*H152,2)</f>
        <v>0</v>
      </c>
      <c r="K152" s="192" t="s">
        <v>129</v>
      </c>
      <c r="L152" s="59"/>
      <c r="M152" s="197" t="s">
        <v>21</v>
      </c>
      <c r="N152" s="198" t="s">
        <v>43</v>
      </c>
      <c r="O152" s="40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2" t="s">
        <v>130</v>
      </c>
      <c r="AT152" s="22" t="s">
        <v>125</v>
      </c>
      <c r="AU152" s="22" t="s">
        <v>82</v>
      </c>
      <c r="AY152" s="22" t="s">
        <v>123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80</v>
      </c>
      <c r="BK152" s="201">
        <f>ROUND(I152*H152,2)</f>
        <v>0</v>
      </c>
      <c r="BL152" s="22" t="s">
        <v>130</v>
      </c>
      <c r="BM152" s="22" t="s">
        <v>321</v>
      </c>
    </row>
    <row r="153" spans="2:65" s="1" customFormat="1" ht="27">
      <c r="B153" s="39"/>
      <c r="C153" s="61"/>
      <c r="D153" s="202" t="s">
        <v>132</v>
      </c>
      <c r="E153" s="61"/>
      <c r="F153" s="203" t="s">
        <v>322</v>
      </c>
      <c r="G153" s="61"/>
      <c r="H153" s="61"/>
      <c r="I153" s="161"/>
      <c r="J153" s="61"/>
      <c r="K153" s="61"/>
      <c r="L153" s="59"/>
      <c r="M153" s="204"/>
      <c r="N153" s="40"/>
      <c r="O153" s="40"/>
      <c r="P153" s="40"/>
      <c r="Q153" s="40"/>
      <c r="R153" s="40"/>
      <c r="S153" s="40"/>
      <c r="T153" s="76"/>
      <c r="AT153" s="22" t="s">
        <v>132</v>
      </c>
      <c r="AU153" s="22" t="s">
        <v>82</v>
      </c>
    </row>
    <row r="154" spans="2:65" s="12" customFormat="1" ht="13.5">
      <c r="B154" s="215"/>
      <c r="C154" s="216"/>
      <c r="D154" s="202" t="s">
        <v>134</v>
      </c>
      <c r="E154" s="217" t="s">
        <v>21</v>
      </c>
      <c r="F154" s="218" t="s">
        <v>311</v>
      </c>
      <c r="G154" s="216"/>
      <c r="H154" s="219">
        <v>40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134</v>
      </c>
      <c r="AU154" s="225" t="s">
        <v>82</v>
      </c>
      <c r="AV154" s="12" t="s">
        <v>82</v>
      </c>
      <c r="AW154" s="12" t="s">
        <v>35</v>
      </c>
      <c r="AX154" s="12" t="s">
        <v>72</v>
      </c>
      <c r="AY154" s="225" t="s">
        <v>123</v>
      </c>
    </row>
    <row r="155" spans="2:65" s="11" customFormat="1" ht="13.5">
      <c r="B155" s="205"/>
      <c r="C155" s="206"/>
      <c r="D155" s="202" t="s">
        <v>134</v>
      </c>
      <c r="E155" s="207" t="s">
        <v>21</v>
      </c>
      <c r="F155" s="208" t="s">
        <v>312</v>
      </c>
      <c r="G155" s="206"/>
      <c r="H155" s="207" t="s">
        <v>21</v>
      </c>
      <c r="I155" s="209"/>
      <c r="J155" s="206"/>
      <c r="K155" s="206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134</v>
      </c>
      <c r="AU155" s="214" t="s">
        <v>82</v>
      </c>
      <c r="AV155" s="11" t="s">
        <v>80</v>
      </c>
      <c r="AW155" s="11" t="s">
        <v>35</v>
      </c>
      <c r="AX155" s="11" t="s">
        <v>72</v>
      </c>
      <c r="AY155" s="214" t="s">
        <v>123</v>
      </c>
    </row>
    <row r="156" spans="2:65" s="12" customFormat="1" ht="13.5">
      <c r="B156" s="215"/>
      <c r="C156" s="216"/>
      <c r="D156" s="202" t="s">
        <v>134</v>
      </c>
      <c r="E156" s="217" t="s">
        <v>21</v>
      </c>
      <c r="F156" s="218" t="s">
        <v>313</v>
      </c>
      <c r="G156" s="216"/>
      <c r="H156" s="219">
        <v>28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134</v>
      </c>
      <c r="AU156" s="225" t="s">
        <v>82</v>
      </c>
      <c r="AV156" s="12" t="s">
        <v>82</v>
      </c>
      <c r="AW156" s="12" t="s">
        <v>35</v>
      </c>
      <c r="AX156" s="12" t="s">
        <v>72</v>
      </c>
      <c r="AY156" s="225" t="s">
        <v>123</v>
      </c>
    </row>
    <row r="157" spans="2:65" s="11" customFormat="1" ht="13.5">
      <c r="B157" s="205"/>
      <c r="C157" s="206"/>
      <c r="D157" s="202" t="s">
        <v>134</v>
      </c>
      <c r="E157" s="207" t="s">
        <v>21</v>
      </c>
      <c r="F157" s="208" t="s">
        <v>314</v>
      </c>
      <c r="G157" s="206"/>
      <c r="H157" s="207" t="s">
        <v>21</v>
      </c>
      <c r="I157" s="209"/>
      <c r="J157" s="206"/>
      <c r="K157" s="206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134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123</v>
      </c>
    </row>
    <row r="158" spans="2:65" s="12" customFormat="1" ht="13.5">
      <c r="B158" s="215"/>
      <c r="C158" s="216"/>
      <c r="D158" s="202" t="s">
        <v>134</v>
      </c>
      <c r="E158" s="217" t="s">
        <v>21</v>
      </c>
      <c r="F158" s="218" t="s">
        <v>315</v>
      </c>
      <c r="G158" s="216"/>
      <c r="H158" s="219">
        <v>3.6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134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123</v>
      </c>
    </row>
    <row r="159" spans="2:65" s="11" customFormat="1" ht="13.5">
      <c r="B159" s="205"/>
      <c r="C159" s="206"/>
      <c r="D159" s="202" t="s">
        <v>134</v>
      </c>
      <c r="E159" s="207" t="s">
        <v>21</v>
      </c>
      <c r="F159" s="208" t="s">
        <v>316</v>
      </c>
      <c r="G159" s="206"/>
      <c r="H159" s="207" t="s">
        <v>21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134</v>
      </c>
      <c r="AU159" s="214" t="s">
        <v>82</v>
      </c>
      <c r="AV159" s="11" t="s">
        <v>80</v>
      </c>
      <c r="AW159" s="11" t="s">
        <v>35</v>
      </c>
      <c r="AX159" s="11" t="s">
        <v>72</v>
      </c>
      <c r="AY159" s="214" t="s">
        <v>123</v>
      </c>
    </row>
    <row r="160" spans="2:65" s="11" customFormat="1" ht="27">
      <c r="B160" s="205"/>
      <c r="C160" s="206"/>
      <c r="D160" s="202" t="s">
        <v>134</v>
      </c>
      <c r="E160" s="207" t="s">
        <v>21</v>
      </c>
      <c r="F160" s="208" t="s">
        <v>323</v>
      </c>
      <c r="G160" s="206"/>
      <c r="H160" s="207" t="s">
        <v>21</v>
      </c>
      <c r="I160" s="209"/>
      <c r="J160" s="206"/>
      <c r="K160" s="206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134</v>
      </c>
      <c r="AU160" s="214" t="s">
        <v>82</v>
      </c>
      <c r="AV160" s="11" t="s">
        <v>80</v>
      </c>
      <c r="AW160" s="11" t="s">
        <v>35</v>
      </c>
      <c r="AX160" s="11" t="s">
        <v>72</v>
      </c>
      <c r="AY160" s="214" t="s">
        <v>123</v>
      </c>
    </row>
    <row r="161" spans="2:65" s="12" customFormat="1" ht="13.5">
      <c r="B161" s="215"/>
      <c r="C161" s="216"/>
      <c r="D161" s="202" t="s">
        <v>134</v>
      </c>
      <c r="E161" s="217" t="s">
        <v>21</v>
      </c>
      <c r="F161" s="218" t="s">
        <v>318</v>
      </c>
      <c r="G161" s="216"/>
      <c r="H161" s="219">
        <v>1.75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134</v>
      </c>
      <c r="AU161" s="225" t="s">
        <v>82</v>
      </c>
      <c r="AV161" s="12" t="s">
        <v>82</v>
      </c>
      <c r="AW161" s="12" t="s">
        <v>35</v>
      </c>
      <c r="AX161" s="12" t="s">
        <v>72</v>
      </c>
      <c r="AY161" s="225" t="s">
        <v>123</v>
      </c>
    </row>
    <row r="162" spans="2:65" s="12" customFormat="1" ht="13.5">
      <c r="B162" s="215"/>
      <c r="C162" s="216"/>
      <c r="D162" s="202" t="s">
        <v>134</v>
      </c>
      <c r="E162" s="216"/>
      <c r="F162" s="218" t="s">
        <v>324</v>
      </c>
      <c r="G162" s="216"/>
      <c r="H162" s="219">
        <v>36.674999999999997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134</v>
      </c>
      <c r="AU162" s="225" t="s">
        <v>82</v>
      </c>
      <c r="AV162" s="12" t="s">
        <v>82</v>
      </c>
      <c r="AW162" s="12" t="s">
        <v>6</v>
      </c>
      <c r="AX162" s="12" t="s">
        <v>80</v>
      </c>
      <c r="AY162" s="225" t="s">
        <v>123</v>
      </c>
    </row>
    <row r="163" spans="2:65" s="1" customFormat="1" ht="16.5" customHeight="1">
      <c r="B163" s="39"/>
      <c r="C163" s="190" t="s">
        <v>217</v>
      </c>
      <c r="D163" s="190" t="s">
        <v>125</v>
      </c>
      <c r="E163" s="191" t="s">
        <v>325</v>
      </c>
      <c r="F163" s="192" t="s">
        <v>326</v>
      </c>
      <c r="G163" s="193" t="s">
        <v>128</v>
      </c>
      <c r="H163" s="194">
        <v>18</v>
      </c>
      <c r="I163" s="195"/>
      <c r="J163" s="196">
        <f>ROUND(I163*H163,2)</f>
        <v>0</v>
      </c>
      <c r="K163" s="192" t="s">
        <v>129</v>
      </c>
      <c r="L163" s="59"/>
      <c r="M163" s="197" t="s">
        <v>21</v>
      </c>
      <c r="N163" s="198" t="s">
        <v>43</v>
      </c>
      <c r="O163" s="40"/>
      <c r="P163" s="199">
        <f>O163*H163</f>
        <v>0</v>
      </c>
      <c r="Q163" s="199">
        <v>8.4000000000000003E-4</v>
      </c>
      <c r="R163" s="199">
        <f>Q163*H163</f>
        <v>1.5120000000000001E-2</v>
      </c>
      <c r="S163" s="199">
        <v>0</v>
      </c>
      <c r="T163" s="200">
        <f>S163*H163</f>
        <v>0</v>
      </c>
      <c r="AR163" s="22" t="s">
        <v>130</v>
      </c>
      <c r="AT163" s="22" t="s">
        <v>125</v>
      </c>
      <c r="AU163" s="22" t="s">
        <v>82</v>
      </c>
      <c r="AY163" s="22" t="s">
        <v>123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80</v>
      </c>
      <c r="BK163" s="201">
        <f>ROUND(I163*H163,2)</f>
        <v>0</v>
      </c>
      <c r="BL163" s="22" t="s">
        <v>130</v>
      </c>
      <c r="BM163" s="22" t="s">
        <v>327</v>
      </c>
    </row>
    <row r="164" spans="2:65" s="1" customFormat="1" ht="27">
      <c r="B164" s="39"/>
      <c r="C164" s="61"/>
      <c r="D164" s="202" t="s">
        <v>132</v>
      </c>
      <c r="E164" s="61"/>
      <c r="F164" s="203" t="s">
        <v>328</v>
      </c>
      <c r="G164" s="61"/>
      <c r="H164" s="61"/>
      <c r="I164" s="161"/>
      <c r="J164" s="61"/>
      <c r="K164" s="61"/>
      <c r="L164" s="59"/>
      <c r="M164" s="204"/>
      <c r="N164" s="40"/>
      <c r="O164" s="40"/>
      <c r="P164" s="40"/>
      <c r="Q164" s="40"/>
      <c r="R164" s="40"/>
      <c r="S164" s="40"/>
      <c r="T164" s="76"/>
      <c r="AT164" s="22" t="s">
        <v>132</v>
      </c>
      <c r="AU164" s="22" t="s">
        <v>82</v>
      </c>
    </row>
    <row r="165" spans="2:65" s="11" customFormat="1" ht="13.5">
      <c r="B165" s="205"/>
      <c r="C165" s="206"/>
      <c r="D165" s="202" t="s">
        <v>134</v>
      </c>
      <c r="E165" s="207" t="s">
        <v>21</v>
      </c>
      <c r="F165" s="208" t="s">
        <v>329</v>
      </c>
      <c r="G165" s="206"/>
      <c r="H165" s="207" t="s">
        <v>21</v>
      </c>
      <c r="I165" s="209"/>
      <c r="J165" s="206"/>
      <c r="K165" s="206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134</v>
      </c>
      <c r="AU165" s="214" t="s">
        <v>82</v>
      </c>
      <c r="AV165" s="11" t="s">
        <v>80</v>
      </c>
      <c r="AW165" s="11" t="s">
        <v>35</v>
      </c>
      <c r="AX165" s="11" t="s">
        <v>72</v>
      </c>
      <c r="AY165" s="214" t="s">
        <v>123</v>
      </c>
    </row>
    <row r="166" spans="2:65" s="12" customFormat="1" ht="13.5">
      <c r="B166" s="215"/>
      <c r="C166" s="216"/>
      <c r="D166" s="202" t="s">
        <v>134</v>
      </c>
      <c r="E166" s="217" t="s">
        <v>21</v>
      </c>
      <c r="F166" s="218" t="s">
        <v>330</v>
      </c>
      <c r="G166" s="216"/>
      <c r="H166" s="219">
        <v>10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134</v>
      </c>
      <c r="AU166" s="225" t="s">
        <v>82</v>
      </c>
      <c r="AV166" s="12" t="s">
        <v>82</v>
      </c>
      <c r="AW166" s="12" t="s">
        <v>35</v>
      </c>
      <c r="AX166" s="12" t="s">
        <v>72</v>
      </c>
      <c r="AY166" s="225" t="s">
        <v>123</v>
      </c>
    </row>
    <row r="167" spans="2:65" s="12" customFormat="1" ht="13.5">
      <c r="B167" s="215"/>
      <c r="C167" s="216"/>
      <c r="D167" s="202" t="s">
        <v>134</v>
      </c>
      <c r="E167" s="217" t="s">
        <v>21</v>
      </c>
      <c r="F167" s="218" t="s">
        <v>331</v>
      </c>
      <c r="G167" s="216"/>
      <c r="H167" s="219">
        <v>8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134</v>
      </c>
      <c r="AU167" s="225" t="s">
        <v>82</v>
      </c>
      <c r="AV167" s="12" t="s">
        <v>82</v>
      </c>
      <c r="AW167" s="12" t="s">
        <v>35</v>
      </c>
      <c r="AX167" s="12" t="s">
        <v>72</v>
      </c>
      <c r="AY167" s="225" t="s">
        <v>123</v>
      </c>
    </row>
    <row r="168" spans="2:65" s="1" customFormat="1" ht="16.5" customHeight="1">
      <c r="B168" s="39"/>
      <c r="C168" s="190" t="s">
        <v>224</v>
      </c>
      <c r="D168" s="190" t="s">
        <v>125</v>
      </c>
      <c r="E168" s="191" t="s">
        <v>332</v>
      </c>
      <c r="F168" s="192" t="s">
        <v>333</v>
      </c>
      <c r="G168" s="193" t="s">
        <v>128</v>
      </c>
      <c r="H168" s="194">
        <v>18</v>
      </c>
      <c r="I168" s="195"/>
      <c r="J168" s="196">
        <f>ROUND(I168*H168,2)</f>
        <v>0</v>
      </c>
      <c r="K168" s="192" t="s">
        <v>129</v>
      </c>
      <c r="L168" s="59"/>
      <c r="M168" s="197" t="s">
        <v>21</v>
      </c>
      <c r="N168" s="198" t="s">
        <v>43</v>
      </c>
      <c r="O168" s="40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2" t="s">
        <v>130</v>
      </c>
      <c r="AT168" s="22" t="s">
        <v>125</v>
      </c>
      <c r="AU168" s="22" t="s">
        <v>82</v>
      </c>
      <c r="AY168" s="22" t="s">
        <v>123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2" t="s">
        <v>80</v>
      </c>
      <c r="BK168" s="201">
        <f>ROUND(I168*H168,2)</f>
        <v>0</v>
      </c>
      <c r="BL168" s="22" t="s">
        <v>130</v>
      </c>
      <c r="BM168" s="22" t="s">
        <v>334</v>
      </c>
    </row>
    <row r="169" spans="2:65" s="1" customFormat="1" ht="27">
      <c r="B169" s="39"/>
      <c r="C169" s="61"/>
      <c r="D169" s="202" t="s">
        <v>132</v>
      </c>
      <c r="E169" s="61"/>
      <c r="F169" s="203" t="s">
        <v>335</v>
      </c>
      <c r="G169" s="61"/>
      <c r="H169" s="61"/>
      <c r="I169" s="161"/>
      <c r="J169" s="61"/>
      <c r="K169" s="61"/>
      <c r="L169" s="59"/>
      <c r="M169" s="204"/>
      <c r="N169" s="40"/>
      <c r="O169" s="40"/>
      <c r="P169" s="40"/>
      <c r="Q169" s="40"/>
      <c r="R169" s="40"/>
      <c r="S169" s="40"/>
      <c r="T169" s="76"/>
      <c r="AT169" s="22" t="s">
        <v>132</v>
      </c>
      <c r="AU169" s="22" t="s">
        <v>82</v>
      </c>
    </row>
    <row r="170" spans="2:65" s="11" customFormat="1" ht="13.5">
      <c r="B170" s="205"/>
      <c r="C170" s="206"/>
      <c r="D170" s="202" t="s">
        <v>134</v>
      </c>
      <c r="E170" s="207" t="s">
        <v>21</v>
      </c>
      <c r="F170" s="208" t="s">
        <v>329</v>
      </c>
      <c r="G170" s="206"/>
      <c r="H170" s="207" t="s">
        <v>21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134</v>
      </c>
      <c r="AU170" s="214" t="s">
        <v>82</v>
      </c>
      <c r="AV170" s="11" t="s">
        <v>80</v>
      </c>
      <c r="AW170" s="11" t="s">
        <v>35</v>
      </c>
      <c r="AX170" s="11" t="s">
        <v>72</v>
      </c>
      <c r="AY170" s="214" t="s">
        <v>123</v>
      </c>
    </row>
    <row r="171" spans="2:65" s="12" customFormat="1" ht="13.5">
      <c r="B171" s="215"/>
      <c r="C171" s="216"/>
      <c r="D171" s="202" t="s">
        <v>134</v>
      </c>
      <c r="E171" s="217" t="s">
        <v>21</v>
      </c>
      <c r="F171" s="218" t="s">
        <v>330</v>
      </c>
      <c r="G171" s="216"/>
      <c r="H171" s="219">
        <v>10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134</v>
      </c>
      <c r="AU171" s="225" t="s">
        <v>82</v>
      </c>
      <c r="AV171" s="12" t="s">
        <v>82</v>
      </c>
      <c r="AW171" s="12" t="s">
        <v>35</v>
      </c>
      <c r="AX171" s="12" t="s">
        <v>72</v>
      </c>
      <c r="AY171" s="225" t="s">
        <v>123</v>
      </c>
    </row>
    <row r="172" spans="2:65" s="12" customFormat="1" ht="13.5">
      <c r="B172" s="215"/>
      <c r="C172" s="216"/>
      <c r="D172" s="202" t="s">
        <v>134</v>
      </c>
      <c r="E172" s="217" t="s">
        <v>21</v>
      </c>
      <c r="F172" s="218" t="s">
        <v>331</v>
      </c>
      <c r="G172" s="216"/>
      <c r="H172" s="219">
        <v>8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134</v>
      </c>
      <c r="AU172" s="225" t="s">
        <v>82</v>
      </c>
      <c r="AV172" s="12" t="s">
        <v>82</v>
      </c>
      <c r="AW172" s="12" t="s">
        <v>35</v>
      </c>
      <c r="AX172" s="12" t="s">
        <v>72</v>
      </c>
      <c r="AY172" s="225" t="s">
        <v>123</v>
      </c>
    </row>
    <row r="173" spans="2:65" s="1" customFormat="1" ht="16.5" customHeight="1">
      <c r="B173" s="39"/>
      <c r="C173" s="190" t="s">
        <v>10</v>
      </c>
      <c r="D173" s="190" t="s">
        <v>125</v>
      </c>
      <c r="E173" s="191" t="s">
        <v>336</v>
      </c>
      <c r="F173" s="192" t="s">
        <v>337</v>
      </c>
      <c r="G173" s="193" t="s">
        <v>265</v>
      </c>
      <c r="H173" s="194">
        <v>71.599999999999994</v>
      </c>
      <c r="I173" s="195"/>
      <c r="J173" s="196">
        <f>ROUND(I173*H173,2)</f>
        <v>0</v>
      </c>
      <c r="K173" s="192" t="s">
        <v>129</v>
      </c>
      <c r="L173" s="59"/>
      <c r="M173" s="197" t="s">
        <v>21</v>
      </c>
      <c r="N173" s="198" t="s">
        <v>43</v>
      </c>
      <c r="O173" s="40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2" t="s">
        <v>130</v>
      </c>
      <c r="AT173" s="22" t="s">
        <v>125</v>
      </c>
      <c r="AU173" s="22" t="s">
        <v>82</v>
      </c>
      <c r="AY173" s="22" t="s">
        <v>123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80</v>
      </c>
      <c r="BK173" s="201">
        <f>ROUND(I173*H173,2)</f>
        <v>0</v>
      </c>
      <c r="BL173" s="22" t="s">
        <v>130</v>
      </c>
      <c r="BM173" s="22" t="s">
        <v>338</v>
      </c>
    </row>
    <row r="174" spans="2:65" s="1" customFormat="1" ht="40.5">
      <c r="B174" s="39"/>
      <c r="C174" s="61"/>
      <c r="D174" s="202" t="s">
        <v>132</v>
      </c>
      <c r="E174" s="61"/>
      <c r="F174" s="203" t="s">
        <v>339</v>
      </c>
      <c r="G174" s="61"/>
      <c r="H174" s="61"/>
      <c r="I174" s="161"/>
      <c r="J174" s="61"/>
      <c r="K174" s="61"/>
      <c r="L174" s="59"/>
      <c r="M174" s="204"/>
      <c r="N174" s="40"/>
      <c r="O174" s="40"/>
      <c r="P174" s="40"/>
      <c r="Q174" s="40"/>
      <c r="R174" s="40"/>
      <c r="S174" s="40"/>
      <c r="T174" s="76"/>
      <c r="AT174" s="22" t="s">
        <v>132</v>
      </c>
      <c r="AU174" s="22" t="s">
        <v>82</v>
      </c>
    </row>
    <row r="175" spans="2:65" s="12" customFormat="1" ht="13.5">
      <c r="B175" s="215"/>
      <c r="C175" s="216"/>
      <c r="D175" s="202" t="s">
        <v>134</v>
      </c>
      <c r="E175" s="217" t="s">
        <v>21</v>
      </c>
      <c r="F175" s="218" t="s">
        <v>311</v>
      </c>
      <c r="G175" s="216"/>
      <c r="H175" s="219">
        <v>40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134</v>
      </c>
      <c r="AU175" s="225" t="s">
        <v>82</v>
      </c>
      <c r="AV175" s="12" t="s">
        <v>82</v>
      </c>
      <c r="AW175" s="12" t="s">
        <v>35</v>
      </c>
      <c r="AX175" s="12" t="s">
        <v>72</v>
      </c>
      <c r="AY175" s="225" t="s">
        <v>123</v>
      </c>
    </row>
    <row r="176" spans="2:65" s="11" customFormat="1" ht="13.5">
      <c r="B176" s="205"/>
      <c r="C176" s="206"/>
      <c r="D176" s="202" t="s">
        <v>134</v>
      </c>
      <c r="E176" s="207" t="s">
        <v>21</v>
      </c>
      <c r="F176" s="208" t="s">
        <v>312</v>
      </c>
      <c r="G176" s="206"/>
      <c r="H176" s="207" t="s">
        <v>21</v>
      </c>
      <c r="I176" s="209"/>
      <c r="J176" s="206"/>
      <c r="K176" s="206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134</v>
      </c>
      <c r="AU176" s="214" t="s">
        <v>82</v>
      </c>
      <c r="AV176" s="11" t="s">
        <v>80</v>
      </c>
      <c r="AW176" s="11" t="s">
        <v>35</v>
      </c>
      <c r="AX176" s="11" t="s">
        <v>72</v>
      </c>
      <c r="AY176" s="214" t="s">
        <v>123</v>
      </c>
    </row>
    <row r="177" spans="2:65" s="12" customFormat="1" ht="13.5">
      <c r="B177" s="215"/>
      <c r="C177" s="216"/>
      <c r="D177" s="202" t="s">
        <v>134</v>
      </c>
      <c r="E177" s="217" t="s">
        <v>21</v>
      </c>
      <c r="F177" s="218" t="s">
        <v>313</v>
      </c>
      <c r="G177" s="216"/>
      <c r="H177" s="219">
        <v>28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134</v>
      </c>
      <c r="AU177" s="225" t="s">
        <v>82</v>
      </c>
      <c r="AV177" s="12" t="s">
        <v>82</v>
      </c>
      <c r="AW177" s="12" t="s">
        <v>35</v>
      </c>
      <c r="AX177" s="12" t="s">
        <v>72</v>
      </c>
      <c r="AY177" s="225" t="s">
        <v>123</v>
      </c>
    </row>
    <row r="178" spans="2:65" s="11" customFormat="1" ht="13.5">
      <c r="B178" s="205"/>
      <c r="C178" s="206"/>
      <c r="D178" s="202" t="s">
        <v>134</v>
      </c>
      <c r="E178" s="207" t="s">
        <v>21</v>
      </c>
      <c r="F178" s="208" t="s">
        <v>314</v>
      </c>
      <c r="G178" s="206"/>
      <c r="H178" s="207" t="s">
        <v>21</v>
      </c>
      <c r="I178" s="209"/>
      <c r="J178" s="206"/>
      <c r="K178" s="206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134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123</v>
      </c>
    </row>
    <row r="179" spans="2:65" s="12" customFormat="1" ht="13.5">
      <c r="B179" s="215"/>
      <c r="C179" s="216"/>
      <c r="D179" s="202" t="s">
        <v>134</v>
      </c>
      <c r="E179" s="217" t="s">
        <v>21</v>
      </c>
      <c r="F179" s="218" t="s">
        <v>315</v>
      </c>
      <c r="G179" s="216"/>
      <c r="H179" s="219">
        <v>3.6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134</v>
      </c>
      <c r="AU179" s="225" t="s">
        <v>82</v>
      </c>
      <c r="AV179" s="12" t="s">
        <v>82</v>
      </c>
      <c r="AW179" s="12" t="s">
        <v>35</v>
      </c>
      <c r="AX179" s="12" t="s">
        <v>72</v>
      </c>
      <c r="AY179" s="225" t="s">
        <v>123</v>
      </c>
    </row>
    <row r="180" spans="2:65" s="1" customFormat="1" ht="16.5" customHeight="1">
      <c r="B180" s="39"/>
      <c r="C180" s="190" t="s">
        <v>340</v>
      </c>
      <c r="D180" s="190" t="s">
        <v>125</v>
      </c>
      <c r="E180" s="191" t="s">
        <v>341</v>
      </c>
      <c r="F180" s="192" t="s">
        <v>342</v>
      </c>
      <c r="G180" s="193" t="s">
        <v>265</v>
      </c>
      <c r="H180" s="194">
        <v>1802.95</v>
      </c>
      <c r="I180" s="195"/>
      <c r="J180" s="196">
        <f>ROUND(I180*H180,2)</f>
        <v>0</v>
      </c>
      <c r="K180" s="192" t="s">
        <v>129</v>
      </c>
      <c r="L180" s="59"/>
      <c r="M180" s="197" t="s">
        <v>21</v>
      </c>
      <c r="N180" s="198" t="s">
        <v>43</v>
      </c>
      <c r="O180" s="4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2" t="s">
        <v>130</v>
      </c>
      <c r="AT180" s="22" t="s">
        <v>125</v>
      </c>
      <c r="AU180" s="22" t="s">
        <v>82</v>
      </c>
      <c r="AY180" s="22" t="s">
        <v>123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80</v>
      </c>
      <c r="BK180" s="201">
        <f>ROUND(I180*H180,2)</f>
        <v>0</v>
      </c>
      <c r="BL180" s="22" t="s">
        <v>130</v>
      </c>
      <c r="BM180" s="22" t="s">
        <v>343</v>
      </c>
    </row>
    <row r="181" spans="2:65" s="1" customFormat="1" ht="40.5">
      <c r="B181" s="39"/>
      <c r="C181" s="61"/>
      <c r="D181" s="202" t="s">
        <v>132</v>
      </c>
      <c r="E181" s="61"/>
      <c r="F181" s="203" t="s">
        <v>344</v>
      </c>
      <c r="G181" s="61"/>
      <c r="H181" s="61"/>
      <c r="I181" s="161"/>
      <c r="J181" s="61"/>
      <c r="K181" s="61"/>
      <c r="L181" s="59"/>
      <c r="M181" s="204"/>
      <c r="N181" s="40"/>
      <c r="O181" s="40"/>
      <c r="P181" s="40"/>
      <c r="Q181" s="40"/>
      <c r="R181" s="40"/>
      <c r="S181" s="40"/>
      <c r="T181" s="76"/>
      <c r="AT181" s="22" t="s">
        <v>132</v>
      </c>
      <c r="AU181" s="22" t="s">
        <v>82</v>
      </c>
    </row>
    <row r="182" spans="2:65" s="11" customFormat="1" ht="13.5">
      <c r="B182" s="205"/>
      <c r="C182" s="206"/>
      <c r="D182" s="202" t="s">
        <v>134</v>
      </c>
      <c r="E182" s="207" t="s">
        <v>21</v>
      </c>
      <c r="F182" s="208" t="s">
        <v>345</v>
      </c>
      <c r="G182" s="206"/>
      <c r="H182" s="207" t="s">
        <v>21</v>
      </c>
      <c r="I182" s="209"/>
      <c r="J182" s="206"/>
      <c r="K182" s="206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134</v>
      </c>
      <c r="AU182" s="214" t="s">
        <v>82</v>
      </c>
      <c r="AV182" s="11" t="s">
        <v>80</v>
      </c>
      <c r="AW182" s="11" t="s">
        <v>35</v>
      </c>
      <c r="AX182" s="11" t="s">
        <v>72</v>
      </c>
      <c r="AY182" s="214" t="s">
        <v>123</v>
      </c>
    </row>
    <row r="183" spans="2:65" s="12" customFormat="1" ht="13.5">
      <c r="B183" s="215"/>
      <c r="C183" s="216"/>
      <c r="D183" s="202" t="s">
        <v>134</v>
      </c>
      <c r="E183" s="217" t="s">
        <v>21</v>
      </c>
      <c r="F183" s="218" t="s">
        <v>288</v>
      </c>
      <c r="G183" s="216"/>
      <c r="H183" s="219">
        <v>248.75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134</v>
      </c>
      <c r="AU183" s="225" t="s">
        <v>82</v>
      </c>
      <c r="AV183" s="12" t="s">
        <v>82</v>
      </c>
      <c r="AW183" s="12" t="s">
        <v>35</v>
      </c>
      <c r="AX183" s="12" t="s">
        <v>72</v>
      </c>
      <c r="AY183" s="225" t="s">
        <v>123</v>
      </c>
    </row>
    <row r="184" spans="2:65" s="12" customFormat="1" ht="13.5">
      <c r="B184" s="215"/>
      <c r="C184" s="216"/>
      <c r="D184" s="202" t="s">
        <v>134</v>
      </c>
      <c r="E184" s="217" t="s">
        <v>21</v>
      </c>
      <c r="F184" s="218" t="s">
        <v>289</v>
      </c>
      <c r="G184" s="216"/>
      <c r="H184" s="219">
        <v>213.75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134</v>
      </c>
      <c r="AU184" s="225" t="s">
        <v>82</v>
      </c>
      <c r="AV184" s="12" t="s">
        <v>82</v>
      </c>
      <c r="AW184" s="12" t="s">
        <v>35</v>
      </c>
      <c r="AX184" s="12" t="s">
        <v>72</v>
      </c>
      <c r="AY184" s="225" t="s">
        <v>123</v>
      </c>
    </row>
    <row r="185" spans="2:65" s="11" customFormat="1" ht="13.5">
      <c r="B185" s="205"/>
      <c r="C185" s="206"/>
      <c r="D185" s="202" t="s">
        <v>134</v>
      </c>
      <c r="E185" s="207" t="s">
        <v>21</v>
      </c>
      <c r="F185" s="208" t="s">
        <v>346</v>
      </c>
      <c r="G185" s="206"/>
      <c r="H185" s="207" t="s">
        <v>21</v>
      </c>
      <c r="I185" s="209"/>
      <c r="J185" s="206"/>
      <c r="K185" s="206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134</v>
      </c>
      <c r="AU185" s="214" t="s">
        <v>82</v>
      </c>
      <c r="AV185" s="11" t="s">
        <v>80</v>
      </c>
      <c r="AW185" s="11" t="s">
        <v>35</v>
      </c>
      <c r="AX185" s="11" t="s">
        <v>72</v>
      </c>
      <c r="AY185" s="214" t="s">
        <v>123</v>
      </c>
    </row>
    <row r="186" spans="2:65" s="12" customFormat="1" ht="13.5">
      <c r="B186" s="215"/>
      <c r="C186" s="216"/>
      <c r="D186" s="202" t="s">
        <v>134</v>
      </c>
      <c r="E186" s="217" t="s">
        <v>21</v>
      </c>
      <c r="F186" s="218" t="s">
        <v>347</v>
      </c>
      <c r="G186" s="216"/>
      <c r="H186" s="219">
        <v>248.75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134</v>
      </c>
      <c r="AU186" s="225" t="s">
        <v>82</v>
      </c>
      <c r="AV186" s="12" t="s">
        <v>82</v>
      </c>
      <c r="AW186" s="12" t="s">
        <v>35</v>
      </c>
      <c r="AX186" s="12" t="s">
        <v>72</v>
      </c>
      <c r="AY186" s="225" t="s">
        <v>123</v>
      </c>
    </row>
    <row r="187" spans="2:65" s="12" customFormat="1" ht="13.5">
      <c r="B187" s="215"/>
      <c r="C187" s="216"/>
      <c r="D187" s="202" t="s">
        <v>134</v>
      </c>
      <c r="E187" s="217" t="s">
        <v>21</v>
      </c>
      <c r="F187" s="218" t="s">
        <v>348</v>
      </c>
      <c r="G187" s="216"/>
      <c r="H187" s="219">
        <v>213.75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134</v>
      </c>
      <c r="AU187" s="225" t="s">
        <v>82</v>
      </c>
      <c r="AV187" s="12" t="s">
        <v>82</v>
      </c>
      <c r="AW187" s="12" t="s">
        <v>35</v>
      </c>
      <c r="AX187" s="12" t="s">
        <v>72</v>
      </c>
      <c r="AY187" s="225" t="s">
        <v>123</v>
      </c>
    </row>
    <row r="188" spans="2:65" s="11" customFormat="1" ht="13.5">
      <c r="B188" s="205"/>
      <c r="C188" s="206"/>
      <c r="D188" s="202" t="s">
        <v>134</v>
      </c>
      <c r="E188" s="207" t="s">
        <v>21</v>
      </c>
      <c r="F188" s="208" t="s">
        <v>349</v>
      </c>
      <c r="G188" s="206"/>
      <c r="H188" s="207" t="s">
        <v>21</v>
      </c>
      <c r="I188" s="209"/>
      <c r="J188" s="206"/>
      <c r="K188" s="206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134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123</v>
      </c>
    </row>
    <row r="189" spans="2:65" s="12" customFormat="1" ht="13.5">
      <c r="B189" s="215"/>
      <c r="C189" s="216"/>
      <c r="D189" s="202" t="s">
        <v>134</v>
      </c>
      <c r="E189" s="217" t="s">
        <v>21</v>
      </c>
      <c r="F189" s="218" t="s">
        <v>295</v>
      </c>
      <c r="G189" s="216"/>
      <c r="H189" s="219">
        <v>165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134</v>
      </c>
      <c r="AU189" s="225" t="s">
        <v>82</v>
      </c>
      <c r="AV189" s="12" t="s">
        <v>82</v>
      </c>
      <c r="AW189" s="12" t="s">
        <v>35</v>
      </c>
      <c r="AX189" s="12" t="s">
        <v>72</v>
      </c>
      <c r="AY189" s="225" t="s">
        <v>123</v>
      </c>
    </row>
    <row r="190" spans="2:65" s="12" customFormat="1" ht="13.5">
      <c r="B190" s="215"/>
      <c r="C190" s="216"/>
      <c r="D190" s="202" t="s">
        <v>134</v>
      </c>
      <c r="E190" s="217" t="s">
        <v>21</v>
      </c>
      <c r="F190" s="218" t="s">
        <v>296</v>
      </c>
      <c r="G190" s="216"/>
      <c r="H190" s="219">
        <v>410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134</v>
      </c>
      <c r="AU190" s="225" t="s">
        <v>82</v>
      </c>
      <c r="AV190" s="12" t="s">
        <v>82</v>
      </c>
      <c r="AW190" s="12" t="s">
        <v>35</v>
      </c>
      <c r="AX190" s="12" t="s">
        <v>72</v>
      </c>
      <c r="AY190" s="225" t="s">
        <v>123</v>
      </c>
    </row>
    <row r="191" spans="2:65" s="11" customFormat="1" ht="13.5">
      <c r="B191" s="205"/>
      <c r="C191" s="206"/>
      <c r="D191" s="202" t="s">
        <v>134</v>
      </c>
      <c r="E191" s="207" t="s">
        <v>21</v>
      </c>
      <c r="F191" s="208" t="s">
        <v>274</v>
      </c>
      <c r="G191" s="206"/>
      <c r="H191" s="207" t="s">
        <v>21</v>
      </c>
      <c r="I191" s="209"/>
      <c r="J191" s="206"/>
      <c r="K191" s="206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134</v>
      </c>
      <c r="AU191" s="214" t="s">
        <v>82</v>
      </c>
      <c r="AV191" s="11" t="s">
        <v>80</v>
      </c>
      <c r="AW191" s="11" t="s">
        <v>35</v>
      </c>
      <c r="AX191" s="11" t="s">
        <v>72</v>
      </c>
      <c r="AY191" s="214" t="s">
        <v>123</v>
      </c>
    </row>
    <row r="192" spans="2:65" s="12" customFormat="1" ht="13.5">
      <c r="B192" s="215"/>
      <c r="C192" s="216"/>
      <c r="D192" s="202" t="s">
        <v>134</v>
      </c>
      <c r="E192" s="217" t="s">
        <v>21</v>
      </c>
      <c r="F192" s="218" t="s">
        <v>275</v>
      </c>
      <c r="G192" s="216"/>
      <c r="H192" s="219">
        <v>82.5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134</v>
      </c>
      <c r="AU192" s="225" t="s">
        <v>82</v>
      </c>
      <c r="AV192" s="12" t="s">
        <v>82</v>
      </c>
      <c r="AW192" s="12" t="s">
        <v>35</v>
      </c>
      <c r="AX192" s="12" t="s">
        <v>72</v>
      </c>
      <c r="AY192" s="225" t="s">
        <v>123</v>
      </c>
    </row>
    <row r="193" spans="2:65" s="12" customFormat="1" ht="13.5">
      <c r="B193" s="215"/>
      <c r="C193" s="216"/>
      <c r="D193" s="202" t="s">
        <v>134</v>
      </c>
      <c r="E193" s="217" t="s">
        <v>21</v>
      </c>
      <c r="F193" s="218" t="s">
        <v>276</v>
      </c>
      <c r="G193" s="216"/>
      <c r="H193" s="219">
        <v>205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134</v>
      </c>
      <c r="AU193" s="225" t="s">
        <v>82</v>
      </c>
      <c r="AV193" s="12" t="s">
        <v>82</v>
      </c>
      <c r="AW193" s="12" t="s">
        <v>35</v>
      </c>
      <c r="AX193" s="12" t="s">
        <v>72</v>
      </c>
      <c r="AY193" s="225" t="s">
        <v>123</v>
      </c>
    </row>
    <row r="194" spans="2:65" s="11" customFormat="1" ht="13.5">
      <c r="B194" s="205"/>
      <c r="C194" s="206"/>
      <c r="D194" s="202" t="s">
        <v>134</v>
      </c>
      <c r="E194" s="207" t="s">
        <v>21</v>
      </c>
      <c r="F194" s="208" t="s">
        <v>307</v>
      </c>
      <c r="G194" s="206"/>
      <c r="H194" s="207" t="s">
        <v>21</v>
      </c>
      <c r="I194" s="209"/>
      <c r="J194" s="206"/>
      <c r="K194" s="206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134</v>
      </c>
      <c r="AU194" s="214" t="s">
        <v>82</v>
      </c>
      <c r="AV194" s="11" t="s">
        <v>80</v>
      </c>
      <c r="AW194" s="11" t="s">
        <v>35</v>
      </c>
      <c r="AX194" s="11" t="s">
        <v>72</v>
      </c>
      <c r="AY194" s="214" t="s">
        <v>123</v>
      </c>
    </row>
    <row r="195" spans="2:65" s="11" customFormat="1" ht="13.5">
      <c r="B195" s="205"/>
      <c r="C195" s="206"/>
      <c r="D195" s="202" t="s">
        <v>134</v>
      </c>
      <c r="E195" s="207" t="s">
        <v>21</v>
      </c>
      <c r="F195" s="208" t="s">
        <v>350</v>
      </c>
      <c r="G195" s="206"/>
      <c r="H195" s="207" t="s">
        <v>21</v>
      </c>
      <c r="I195" s="209"/>
      <c r="J195" s="206"/>
      <c r="K195" s="206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134</v>
      </c>
      <c r="AU195" s="214" t="s">
        <v>82</v>
      </c>
      <c r="AV195" s="11" t="s">
        <v>80</v>
      </c>
      <c r="AW195" s="11" t="s">
        <v>35</v>
      </c>
      <c r="AX195" s="11" t="s">
        <v>72</v>
      </c>
      <c r="AY195" s="214" t="s">
        <v>123</v>
      </c>
    </row>
    <row r="196" spans="2:65" s="12" customFormat="1" ht="13.5">
      <c r="B196" s="215"/>
      <c r="C196" s="216"/>
      <c r="D196" s="202" t="s">
        <v>134</v>
      </c>
      <c r="E196" s="217" t="s">
        <v>21</v>
      </c>
      <c r="F196" s="218" t="s">
        <v>351</v>
      </c>
      <c r="G196" s="216"/>
      <c r="H196" s="219">
        <v>5.3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134</v>
      </c>
      <c r="AU196" s="225" t="s">
        <v>82</v>
      </c>
      <c r="AV196" s="12" t="s">
        <v>82</v>
      </c>
      <c r="AW196" s="12" t="s">
        <v>35</v>
      </c>
      <c r="AX196" s="12" t="s">
        <v>72</v>
      </c>
      <c r="AY196" s="225" t="s">
        <v>123</v>
      </c>
    </row>
    <row r="197" spans="2:65" s="12" customFormat="1" ht="13.5">
      <c r="B197" s="215"/>
      <c r="C197" s="216"/>
      <c r="D197" s="202" t="s">
        <v>134</v>
      </c>
      <c r="E197" s="217" t="s">
        <v>21</v>
      </c>
      <c r="F197" s="218" t="s">
        <v>352</v>
      </c>
      <c r="G197" s="216"/>
      <c r="H197" s="219">
        <v>4.8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134</v>
      </c>
      <c r="AU197" s="225" t="s">
        <v>82</v>
      </c>
      <c r="AV197" s="12" t="s">
        <v>82</v>
      </c>
      <c r="AW197" s="12" t="s">
        <v>35</v>
      </c>
      <c r="AX197" s="12" t="s">
        <v>72</v>
      </c>
      <c r="AY197" s="225" t="s">
        <v>123</v>
      </c>
    </row>
    <row r="198" spans="2:65" s="12" customFormat="1" ht="13.5">
      <c r="B198" s="215"/>
      <c r="C198" s="216"/>
      <c r="D198" s="202" t="s">
        <v>134</v>
      </c>
      <c r="E198" s="217" t="s">
        <v>21</v>
      </c>
      <c r="F198" s="218" t="s">
        <v>353</v>
      </c>
      <c r="G198" s="216"/>
      <c r="H198" s="219">
        <v>3.6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134</v>
      </c>
      <c r="AU198" s="225" t="s">
        <v>82</v>
      </c>
      <c r="AV198" s="12" t="s">
        <v>82</v>
      </c>
      <c r="AW198" s="12" t="s">
        <v>35</v>
      </c>
      <c r="AX198" s="12" t="s">
        <v>72</v>
      </c>
      <c r="AY198" s="225" t="s">
        <v>123</v>
      </c>
    </row>
    <row r="199" spans="2:65" s="11" customFormat="1" ht="13.5">
      <c r="B199" s="205"/>
      <c r="C199" s="206"/>
      <c r="D199" s="202" t="s">
        <v>134</v>
      </c>
      <c r="E199" s="207" t="s">
        <v>21</v>
      </c>
      <c r="F199" s="208" t="s">
        <v>316</v>
      </c>
      <c r="G199" s="206"/>
      <c r="H199" s="207" t="s">
        <v>21</v>
      </c>
      <c r="I199" s="209"/>
      <c r="J199" s="206"/>
      <c r="K199" s="206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134</v>
      </c>
      <c r="AU199" s="214" t="s">
        <v>82</v>
      </c>
      <c r="AV199" s="11" t="s">
        <v>80</v>
      </c>
      <c r="AW199" s="11" t="s">
        <v>35</v>
      </c>
      <c r="AX199" s="11" t="s">
        <v>72</v>
      </c>
      <c r="AY199" s="214" t="s">
        <v>123</v>
      </c>
    </row>
    <row r="200" spans="2:65" s="12" customFormat="1" ht="13.5">
      <c r="B200" s="215"/>
      <c r="C200" s="216"/>
      <c r="D200" s="202" t="s">
        <v>134</v>
      </c>
      <c r="E200" s="217" t="s">
        <v>21</v>
      </c>
      <c r="F200" s="218" t="s">
        <v>354</v>
      </c>
      <c r="G200" s="216"/>
      <c r="H200" s="219">
        <v>1.75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134</v>
      </c>
      <c r="AU200" s="225" t="s">
        <v>82</v>
      </c>
      <c r="AV200" s="12" t="s">
        <v>82</v>
      </c>
      <c r="AW200" s="12" t="s">
        <v>35</v>
      </c>
      <c r="AX200" s="12" t="s">
        <v>72</v>
      </c>
      <c r="AY200" s="225" t="s">
        <v>123</v>
      </c>
    </row>
    <row r="201" spans="2:65" s="1" customFormat="1" ht="16.5" customHeight="1">
      <c r="B201" s="39"/>
      <c r="C201" s="190" t="s">
        <v>355</v>
      </c>
      <c r="D201" s="190" t="s">
        <v>125</v>
      </c>
      <c r="E201" s="191" t="s">
        <v>356</v>
      </c>
      <c r="F201" s="192" t="s">
        <v>357</v>
      </c>
      <c r="G201" s="193" t="s">
        <v>128</v>
      </c>
      <c r="H201" s="194">
        <v>6055</v>
      </c>
      <c r="I201" s="195"/>
      <c r="J201" s="196">
        <f>ROUND(I201*H201,2)</f>
        <v>0</v>
      </c>
      <c r="K201" s="192" t="s">
        <v>129</v>
      </c>
      <c r="L201" s="59"/>
      <c r="M201" s="197" t="s">
        <v>21</v>
      </c>
      <c r="N201" s="198" t="s">
        <v>43</v>
      </c>
      <c r="O201" s="40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AR201" s="22" t="s">
        <v>130</v>
      </c>
      <c r="AT201" s="22" t="s">
        <v>125</v>
      </c>
      <c r="AU201" s="22" t="s">
        <v>82</v>
      </c>
      <c r="AY201" s="22" t="s">
        <v>123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2" t="s">
        <v>80</v>
      </c>
      <c r="BK201" s="201">
        <f>ROUND(I201*H201,2)</f>
        <v>0</v>
      </c>
      <c r="BL201" s="22" t="s">
        <v>130</v>
      </c>
      <c r="BM201" s="22" t="s">
        <v>358</v>
      </c>
    </row>
    <row r="202" spans="2:65" s="1" customFormat="1" ht="13.5">
      <c r="B202" s="39"/>
      <c r="C202" s="61"/>
      <c r="D202" s="202" t="s">
        <v>132</v>
      </c>
      <c r="E202" s="61"/>
      <c r="F202" s="203" t="s">
        <v>359</v>
      </c>
      <c r="G202" s="61"/>
      <c r="H202" s="61"/>
      <c r="I202" s="161"/>
      <c r="J202" s="61"/>
      <c r="K202" s="61"/>
      <c r="L202" s="59"/>
      <c r="M202" s="204"/>
      <c r="N202" s="40"/>
      <c r="O202" s="40"/>
      <c r="P202" s="40"/>
      <c r="Q202" s="40"/>
      <c r="R202" s="40"/>
      <c r="S202" s="40"/>
      <c r="T202" s="76"/>
      <c r="AT202" s="22" t="s">
        <v>132</v>
      </c>
      <c r="AU202" s="22" t="s">
        <v>82</v>
      </c>
    </row>
    <row r="203" spans="2:65" s="12" customFormat="1" ht="13.5">
      <c r="B203" s="215"/>
      <c r="C203" s="216"/>
      <c r="D203" s="202" t="s">
        <v>134</v>
      </c>
      <c r="E203" s="217" t="s">
        <v>21</v>
      </c>
      <c r="F203" s="218" t="s">
        <v>241</v>
      </c>
      <c r="G203" s="216"/>
      <c r="H203" s="219">
        <v>3010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134</v>
      </c>
      <c r="AU203" s="225" t="s">
        <v>82</v>
      </c>
      <c r="AV203" s="12" t="s">
        <v>82</v>
      </c>
      <c r="AW203" s="12" t="s">
        <v>35</v>
      </c>
      <c r="AX203" s="12" t="s">
        <v>72</v>
      </c>
      <c r="AY203" s="225" t="s">
        <v>123</v>
      </c>
    </row>
    <row r="204" spans="2:65" s="12" customFormat="1" ht="13.5">
      <c r="B204" s="215"/>
      <c r="C204" s="216"/>
      <c r="D204" s="202" t="s">
        <v>134</v>
      </c>
      <c r="E204" s="217" t="s">
        <v>21</v>
      </c>
      <c r="F204" s="218" t="s">
        <v>242</v>
      </c>
      <c r="G204" s="216"/>
      <c r="H204" s="219">
        <v>3045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134</v>
      </c>
      <c r="AU204" s="225" t="s">
        <v>82</v>
      </c>
      <c r="AV204" s="12" t="s">
        <v>82</v>
      </c>
      <c r="AW204" s="12" t="s">
        <v>35</v>
      </c>
      <c r="AX204" s="12" t="s">
        <v>72</v>
      </c>
      <c r="AY204" s="225" t="s">
        <v>123</v>
      </c>
    </row>
    <row r="205" spans="2:65" s="1" customFormat="1" ht="16.5" customHeight="1">
      <c r="B205" s="39"/>
      <c r="C205" s="190" t="s">
        <v>360</v>
      </c>
      <c r="D205" s="190" t="s">
        <v>125</v>
      </c>
      <c r="E205" s="191" t="s">
        <v>361</v>
      </c>
      <c r="F205" s="192" t="s">
        <v>362</v>
      </c>
      <c r="G205" s="193" t="s">
        <v>265</v>
      </c>
      <c r="H205" s="194">
        <v>302.95</v>
      </c>
      <c r="I205" s="195"/>
      <c r="J205" s="196">
        <f>ROUND(I205*H205,2)</f>
        <v>0</v>
      </c>
      <c r="K205" s="192" t="s">
        <v>129</v>
      </c>
      <c r="L205" s="59"/>
      <c r="M205" s="197" t="s">
        <v>21</v>
      </c>
      <c r="N205" s="198" t="s">
        <v>43</v>
      </c>
      <c r="O205" s="40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AR205" s="22" t="s">
        <v>130</v>
      </c>
      <c r="AT205" s="22" t="s">
        <v>125</v>
      </c>
      <c r="AU205" s="22" t="s">
        <v>82</v>
      </c>
      <c r="AY205" s="22" t="s">
        <v>123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2" t="s">
        <v>80</v>
      </c>
      <c r="BK205" s="201">
        <f>ROUND(I205*H205,2)</f>
        <v>0</v>
      </c>
      <c r="BL205" s="22" t="s">
        <v>130</v>
      </c>
      <c r="BM205" s="22" t="s">
        <v>363</v>
      </c>
    </row>
    <row r="206" spans="2:65" s="1" customFormat="1" ht="40.5">
      <c r="B206" s="39"/>
      <c r="C206" s="61"/>
      <c r="D206" s="202" t="s">
        <v>132</v>
      </c>
      <c r="E206" s="61"/>
      <c r="F206" s="203" t="s">
        <v>364</v>
      </c>
      <c r="G206" s="61"/>
      <c r="H206" s="61"/>
      <c r="I206" s="161"/>
      <c r="J206" s="61"/>
      <c r="K206" s="61"/>
      <c r="L206" s="59"/>
      <c r="M206" s="204"/>
      <c r="N206" s="40"/>
      <c r="O206" s="40"/>
      <c r="P206" s="40"/>
      <c r="Q206" s="40"/>
      <c r="R206" s="40"/>
      <c r="S206" s="40"/>
      <c r="T206" s="76"/>
      <c r="AT206" s="22" t="s">
        <v>132</v>
      </c>
      <c r="AU206" s="22" t="s">
        <v>82</v>
      </c>
    </row>
    <row r="207" spans="2:65" s="11" customFormat="1" ht="13.5">
      <c r="B207" s="205"/>
      <c r="C207" s="206"/>
      <c r="D207" s="202" t="s">
        <v>134</v>
      </c>
      <c r="E207" s="207" t="s">
        <v>21</v>
      </c>
      <c r="F207" s="208" t="s">
        <v>365</v>
      </c>
      <c r="G207" s="206"/>
      <c r="H207" s="207" t="s">
        <v>21</v>
      </c>
      <c r="I207" s="209"/>
      <c r="J207" s="206"/>
      <c r="K207" s="206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134</v>
      </c>
      <c r="AU207" s="214" t="s">
        <v>82</v>
      </c>
      <c r="AV207" s="11" t="s">
        <v>80</v>
      </c>
      <c r="AW207" s="11" t="s">
        <v>35</v>
      </c>
      <c r="AX207" s="11" t="s">
        <v>72</v>
      </c>
      <c r="AY207" s="214" t="s">
        <v>123</v>
      </c>
    </row>
    <row r="208" spans="2:65" s="12" customFormat="1" ht="13.5">
      <c r="B208" s="215"/>
      <c r="C208" s="216"/>
      <c r="D208" s="202" t="s">
        <v>134</v>
      </c>
      <c r="E208" s="217" t="s">
        <v>21</v>
      </c>
      <c r="F208" s="218" t="s">
        <v>275</v>
      </c>
      <c r="G208" s="216"/>
      <c r="H208" s="219">
        <v>82.5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134</v>
      </c>
      <c r="AU208" s="225" t="s">
        <v>82</v>
      </c>
      <c r="AV208" s="12" t="s">
        <v>82</v>
      </c>
      <c r="AW208" s="12" t="s">
        <v>35</v>
      </c>
      <c r="AX208" s="12" t="s">
        <v>72</v>
      </c>
      <c r="AY208" s="225" t="s">
        <v>123</v>
      </c>
    </row>
    <row r="209" spans="2:65" s="12" customFormat="1" ht="13.5">
      <c r="B209" s="215"/>
      <c r="C209" s="216"/>
      <c r="D209" s="202" t="s">
        <v>134</v>
      </c>
      <c r="E209" s="217" t="s">
        <v>21</v>
      </c>
      <c r="F209" s="218" t="s">
        <v>276</v>
      </c>
      <c r="G209" s="216"/>
      <c r="H209" s="219">
        <v>205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134</v>
      </c>
      <c r="AU209" s="225" t="s">
        <v>82</v>
      </c>
      <c r="AV209" s="12" t="s">
        <v>82</v>
      </c>
      <c r="AW209" s="12" t="s">
        <v>35</v>
      </c>
      <c r="AX209" s="12" t="s">
        <v>72</v>
      </c>
      <c r="AY209" s="225" t="s">
        <v>123</v>
      </c>
    </row>
    <row r="210" spans="2:65" s="11" customFormat="1" ht="13.5">
      <c r="B210" s="205"/>
      <c r="C210" s="206"/>
      <c r="D210" s="202" t="s">
        <v>134</v>
      </c>
      <c r="E210" s="207" t="s">
        <v>21</v>
      </c>
      <c r="F210" s="208" t="s">
        <v>307</v>
      </c>
      <c r="G210" s="206"/>
      <c r="H210" s="207" t="s">
        <v>21</v>
      </c>
      <c r="I210" s="209"/>
      <c r="J210" s="206"/>
      <c r="K210" s="206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134</v>
      </c>
      <c r="AU210" s="214" t="s">
        <v>82</v>
      </c>
      <c r="AV210" s="11" t="s">
        <v>80</v>
      </c>
      <c r="AW210" s="11" t="s">
        <v>35</v>
      </c>
      <c r="AX210" s="11" t="s">
        <v>72</v>
      </c>
      <c r="AY210" s="214" t="s">
        <v>123</v>
      </c>
    </row>
    <row r="211" spans="2:65" s="11" customFormat="1" ht="13.5">
      <c r="B211" s="205"/>
      <c r="C211" s="206"/>
      <c r="D211" s="202" t="s">
        <v>134</v>
      </c>
      <c r="E211" s="207" t="s">
        <v>21</v>
      </c>
      <c r="F211" s="208" t="s">
        <v>366</v>
      </c>
      <c r="G211" s="206"/>
      <c r="H211" s="207" t="s">
        <v>21</v>
      </c>
      <c r="I211" s="209"/>
      <c r="J211" s="206"/>
      <c r="K211" s="206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134</v>
      </c>
      <c r="AU211" s="214" t="s">
        <v>82</v>
      </c>
      <c r="AV211" s="11" t="s">
        <v>80</v>
      </c>
      <c r="AW211" s="11" t="s">
        <v>35</v>
      </c>
      <c r="AX211" s="11" t="s">
        <v>72</v>
      </c>
      <c r="AY211" s="214" t="s">
        <v>123</v>
      </c>
    </row>
    <row r="212" spans="2:65" s="12" customFormat="1" ht="13.5">
      <c r="B212" s="215"/>
      <c r="C212" s="216"/>
      <c r="D212" s="202" t="s">
        <v>134</v>
      </c>
      <c r="E212" s="217" t="s">
        <v>21</v>
      </c>
      <c r="F212" s="218" t="s">
        <v>367</v>
      </c>
      <c r="G212" s="216"/>
      <c r="H212" s="219">
        <v>5.3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134</v>
      </c>
      <c r="AU212" s="225" t="s">
        <v>82</v>
      </c>
      <c r="AV212" s="12" t="s">
        <v>82</v>
      </c>
      <c r="AW212" s="12" t="s">
        <v>35</v>
      </c>
      <c r="AX212" s="12" t="s">
        <v>72</v>
      </c>
      <c r="AY212" s="225" t="s">
        <v>123</v>
      </c>
    </row>
    <row r="213" spans="2:65" s="12" customFormat="1" ht="13.5">
      <c r="B213" s="215"/>
      <c r="C213" s="216"/>
      <c r="D213" s="202" t="s">
        <v>134</v>
      </c>
      <c r="E213" s="217" t="s">
        <v>21</v>
      </c>
      <c r="F213" s="218" t="s">
        <v>368</v>
      </c>
      <c r="G213" s="216"/>
      <c r="H213" s="219">
        <v>4.8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134</v>
      </c>
      <c r="AU213" s="225" t="s">
        <v>82</v>
      </c>
      <c r="AV213" s="12" t="s">
        <v>82</v>
      </c>
      <c r="AW213" s="12" t="s">
        <v>35</v>
      </c>
      <c r="AX213" s="12" t="s">
        <v>72</v>
      </c>
      <c r="AY213" s="225" t="s">
        <v>123</v>
      </c>
    </row>
    <row r="214" spans="2:65" s="12" customFormat="1" ht="13.5">
      <c r="B214" s="215"/>
      <c r="C214" s="216"/>
      <c r="D214" s="202" t="s">
        <v>134</v>
      </c>
      <c r="E214" s="217" t="s">
        <v>21</v>
      </c>
      <c r="F214" s="218" t="s">
        <v>353</v>
      </c>
      <c r="G214" s="216"/>
      <c r="H214" s="219">
        <v>3.6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134</v>
      </c>
      <c r="AU214" s="225" t="s">
        <v>82</v>
      </c>
      <c r="AV214" s="12" t="s">
        <v>82</v>
      </c>
      <c r="AW214" s="12" t="s">
        <v>35</v>
      </c>
      <c r="AX214" s="12" t="s">
        <v>72</v>
      </c>
      <c r="AY214" s="225" t="s">
        <v>123</v>
      </c>
    </row>
    <row r="215" spans="2:65" s="11" customFormat="1" ht="13.5">
      <c r="B215" s="205"/>
      <c r="C215" s="206"/>
      <c r="D215" s="202" t="s">
        <v>134</v>
      </c>
      <c r="E215" s="207" t="s">
        <v>21</v>
      </c>
      <c r="F215" s="208" t="s">
        <v>316</v>
      </c>
      <c r="G215" s="206"/>
      <c r="H215" s="207" t="s">
        <v>21</v>
      </c>
      <c r="I215" s="209"/>
      <c r="J215" s="206"/>
      <c r="K215" s="206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134</v>
      </c>
      <c r="AU215" s="214" t="s">
        <v>82</v>
      </c>
      <c r="AV215" s="11" t="s">
        <v>80</v>
      </c>
      <c r="AW215" s="11" t="s">
        <v>35</v>
      </c>
      <c r="AX215" s="11" t="s">
        <v>72</v>
      </c>
      <c r="AY215" s="214" t="s">
        <v>123</v>
      </c>
    </row>
    <row r="216" spans="2:65" s="12" customFormat="1" ht="13.5">
      <c r="B216" s="215"/>
      <c r="C216" s="216"/>
      <c r="D216" s="202" t="s">
        <v>134</v>
      </c>
      <c r="E216" s="217" t="s">
        <v>21</v>
      </c>
      <c r="F216" s="218" t="s">
        <v>369</v>
      </c>
      <c r="G216" s="216"/>
      <c r="H216" s="219">
        <v>1.75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134</v>
      </c>
      <c r="AU216" s="225" t="s">
        <v>82</v>
      </c>
      <c r="AV216" s="12" t="s">
        <v>82</v>
      </c>
      <c r="AW216" s="12" t="s">
        <v>35</v>
      </c>
      <c r="AX216" s="12" t="s">
        <v>72</v>
      </c>
      <c r="AY216" s="225" t="s">
        <v>123</v>
      </c>
    </row>
    <row r="217" spans="2:65" s="1" customFormat="1" ht="25.5" customHeight="1">
      <c r="B217" s="39"/>
      <c r="C217" s="190" t="s">
        <v>370</v>
      </c>
      <c r="D217" s="190" t="s">
        <v>125</v>
      </c>
      <c r="E217" s="191" t="s">
        <v>371</v>
      </c>
      <c r="F217" s="192" t="s">
        <v>372</v>
      </c>
      <c r="G217" s="193" t="s">
        <v>265</v>
      </c>
      <c r="H217" s="194">
        <v>3029.5</v>
      </c>
      <c r="I217" s="195"/>
      <c r="J217" s="196">
        <f>ROUND(I217*H217,2)</f>
        <v>0</v>
      </c>
      <c r="K217" s="192" t="s">
        <v>129</v>
      </c>
      <c r="L217" s="59"/>
      <c r="M217" s="197" t="s">
        <v>21</v>
      </c>
      <c r="N217" s="198" t="s">
        <v>43</v>
      </c>
      <c r="O217" s="40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22" t="s">
        <v>130</v>
      </c>
      <c r="AT217" s="22" t="s">
        <v>125</v>
      </c>
      <c r="AU217" s="22" t="s">
        <v>82</v>
      </c>
      <c r="AY217" s="22" t="s">
        <v>123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2" t="s">
        <v>80</v>
      </c>
      <c r="BK217" s="201">
        <f>ROUND(I217*H217,2)</f>
        <v>0</v>
      </c>
      <c r="BL217" s="22" t="s">
        <v>130</v>
      </c>
      <c r="BM217" s="22" t="s">
        <v>373</v>
      </c>
    </row>
    <row r="218" spans="2:65" s="1" customFormat="1" ht="40.5">
      <c r="B218" s="39"/>
      <c r="C218" s="61"/>
      <c r="D218" s="202" t="s">
        <v>132</v>
      </c>
      <c r="E218" s="61"/>
      <c r="F218" s="203" t="s">
        <v>374</v>
      </c>
      <c r="G218" s="61"/>
      <c r="H218" s="61"/>
      <c r="I218" s="161"/>
      <c r="J218" s="61"/>
      <c r="K218" s="61"/>
      <c r="L218" s="59"/>
      <c r="M218" s="204"/>
      <c r="N218" s="40"/>
      <c r="O218" s="40"/>
      <c r="P218" s="40"/>
      <c r="Q218" s="40"/>
      <c r="R218" s="40"/>
      <c r="S218" s="40"/>
      <c r="T218" s="76"/>
      <c r="AT218" s="22" t="s">
        <v>132</v>
      </c>
      <c r="AU218" s="22" t="s">
        <v>82</v>
      </c>
    </row>
    <row r="219" spans="2:65" s="11" customFormat="1" ht="13.5">
      <c r="B219" s="205"/>
      <c r="C219" s="206"/>
      <c r="D219" s="202" t="s">
        <v>134</v>
      </c>
      <c r="E219" s="207" t="s">
        <v>21</v>
      </c>
      <c r="F219" s="208" t="s">
        <v>365</v>
      </c>
      <c r="G219" s="206"/>
      <c r="H219" s="207" t="s">
        <v>21</v>
      </c>
      <c r="I219" s="209"/>
      <c r="J219" s="206"/>
      <c r="K219" s="206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134</v>
      </c>
      <c r="AU219" s="214" t="s">
        <v>82</v>
      </c>
      <c r="AV219" s="11" t="s">
        <v>80</v>
      </c>
      <c r="AW219" s="11" t="s">
        <v>35</v>
      </c>
      <c r="AX219" s="11" t="s">
        <v>72</v>
      </c>
      <c r="AY219" s="214" t="s">
        <v>123</v>
      </c>
    </row>
    <row r="220" spans="2:65" s="12" customFormat="1" ht="13.5">
      <c r="B220" s="215"/>
      <c r="C220" s="216"/>
      <c r="D220" s="202" t="s">
        <v>134</v>
      </c>
      <c r="E220" s="217" t="s">
        <v>21</v>
      </c>
      <c r="F220" s="218" t="s">
        <v>375</v>
      </c>
      <c r="G220" s="216"/>
      <c r="H220" s="219">
        <v>825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134</v>
      </c>
      <c r="AU220" s="225" t="s">
        <v>82</v>
      </c>
      <c r="AV220" s="12" t="s">
        <v>82</v>
      </c>
      <c r="AW220" s="12" t="s">
        <v>35</v>
      </c>
      <c r="AX220" s="12" t="s">
        <v>72</v>
      </c>
      <c r="AY220" s="225" t="s">
        <v>123</v>
      </c>
    </row>
    <row r="221" spans="2:65" s="12" customFormat="1" ht="13.5">
      <c r="B221" s="215"/>
      <c r="C221" s="216"/>
      <c r="D221" s="202" t="s">
        <v>134</v>
      </c>
      <c r="E221" s="217" t="s">
        <v>21</v>
      </c>
      <c r="F221" s="218" t="s">
        <v>376</v>
      </c>
      <c r="G221" s="216"/>
      <c r="H221" s="219">
        <v>2050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134</v>
      </c>
      <c r="AU221" s="225" t="s">
        <v>82</v>
      </c>
      <c r="AV221" s="12" t="s">
        <v>82</v>
      </c>
      <c r="AW221" s="12" t="s">
        <v>35</v>
      </c>
      <c r="AX221" s="12" t="s">
        <v>72</v>
      </c>
      <c r="AY221" s="225" t="s">
        <v>123</v>
      </c>
    </row>
    <row r="222" spans="2:65" s="11" customFormat="1" ht="13.5">
      <c r="B222" s="205"/>
      <c r="C222" s="206"/>
      <c r="D222" s="202" t="s">
        <v>134</v>
      </c>
      <c r="E222" s="207" t="s">
        <v>21</v>
      </c>
      <c r="F222" s="208" t="s">
        <v>307</v>
      </c>
      <c r="G222" s="206"/>
      <c r="H222" s="207" t="s">
        <v>21</v>
      </c>
      <c r="I222" s="209"/>
      <c r="J222" s="206"/>
      <c r="K222" s="206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134</v>
      </c>
      <c r="AU222" s="214" t="s">
        <v>82</v>
      </c>
      <c r="AV222" s="11" t="s">
        <v>80</v>
      </c>
      <c r="AW222" s="11" t="s">
        <v>35</v>
      </c>
      <c r="AX222" s="11" t="s">
        <v>72</v>
      </c>
      <c r="AY222" s="214" t="s">
        <v>123</v>
      </c>
    </row>
    <row r="223" spans="2:65" s="11" customFormat="1" ht="13.5">
      <c r="B223" s="205"/>
      <c r="C223" s="206"/>
      <c r="D223" s="202" t="s">
        <v>134</v>
      </c>
      <c r="E223" s="207" t="s">
        <v>21</v>
      </c>
      <c r="F223" s="208" t="s">
        <v>366</v>
      </c>
      <c r="G223" s="206"/>
      <c r="H223" s="207" t="s">
        <v>21</v>
      </c>
      <c r="I223" s="209"/>
      <c r="J223" s="206"/>
      <c r="K223" s="206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134</v>
      </c>
      <c r="AU223" s="214" t="s">
        <v>82</v>
      </c>
      <c r="AV223" s="11" t="s">
        <v>80</v>
      </c>
      <c r="AW223" s="11" t="s">
        <v>35</v>
      </c>
      <c r="AX223" s="11" t="s">
        <v>72</v>
      </c>
      <c r="AY223" s="214" t="s">
        <v>123</v>
      </c>
    </row>
    <row r="224" spans="2:65" s="12" customFormat="1" ht="13.5">
      <c r="B224" s="215"/>
      <c r="C224" s="216"/>
      <c r="D224" s="202" t="s">
        <v>134</v>
      </c>
      <c r="E224" s="217" t="s">
        <v>21</v>
      </c>
      <c r="F224" s="218" t="s">
        <v>377</v>
      </c>
      <c r="G224" s="216"/>
      <c r="H224" s="219">
        <v>53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134</v>
      </c>
      <c r="AU224" s="225" t="s">
        <v>82</v>
      </c>
      <c r="AV224" s="12" t="s">
        <v>82</v>
      </c>
      <c r="AW224" s="12" t="s">
        <v>35</v>
      </c>
      <c r="AX224" s="12" t="s">
        <v>72</v>
      </c>
      <c r="AY224" s="225" t="s">
        <v>123</v>
      </c>
    </row>
    <row r="225" spans="2:65" s="12" customFormat="1" ht="13.5">
      <c r="B225" s="215"/>
      <c r="C225" s="216"/>
      <c r="D225" s="202" t="s">
        <v>134</v>
      </c>
      <c r="E225" s="217" t="s">
        <v>21</v>
      </c>
      <c r="F225" s="218" t="s">
        <v>378</v>
      </c>
      <c r="G225" s="216"/>
      <c r="H225" s="219">
        <v>48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134</v>
      </c>
      <c r="AU225" s="225" t="s">
        <v>82</v>
      </c>
      <c r="AV225" s="12" t="s">
        <v>82</v>
      </c>
      <c r="AW225" s="12" t="s">
        <v>35</v>
      </c>
      <c r="AX225" s="12" t="s">
        <v>72</v>
      </c>
      <c r="AY225" s="225" t="s">
        <v>123</v>
      </c>
    </row>
    <row r="226" spans="2:65" s="12" customFormat="1" ht="13.5">
      <c r="B226" s="215"/>
      <c r="C226" s="216"/>
      <c r="D226" s="202" t="s">
        <v>134</v>
      </c>
      <c r="E226" s="217" t="s">
        <v>21</v>
      </c>
      <c r="F226" s="218" t="s">
        <v>379</v>
      </c>
      <c r="G226" s="216"/>
      <c r="H226" s="219">
        <v>36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134</v>
      </c>
      <c r="AU226" s="225" t="s">
        <v>82</v>
      </c>
      <c r="AV226" s="12" t="s">
        <v>82</v>
      </c>
      <c r="AW226" s="12" t="s">
        <v>35</v>
      </c>
      <c r="AX226" s="12" t="s">
        <v>72</v>
      </c>
      <c r="AY226" s="225" t="s">
        <v>123</v>
      </c>
    </row>
    <row r="227" spans="2:65" s="11" customFormat="1" ht="13.5">
      <c r="B227" s="205"/>
      <c r="C227" s="206"/>
      <c r="D227" s="202" t="s">
        <v>134</v>
      </c>
      <c r="E227" s="207" t="s">
        <v>21</v>
      </c>
      <c r="F227" s="208" t="s">
        <v>316</v>
      </c>
      <c r="G227" s="206"/>
      <c r="H227" s="207" t="s">
        <v>21</v>
      </c>
      <c r="I227" s="209"/>
      <c r="J227" s="206"/>
      <c r="K227" s="206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134</v>
      </c>
      <c r="AU227" s="214" t="s">
        <v>82</v>
      </c>
      <c r="AV227" s="11" t="s">
        <v>80</v>
      </c>
      <c r="AW227" s="11" t="s">
        <v>35</v>
      </c>
      <c r="AX227" s="11" t="s">
        <v>72</v>
      </c>
      <c r="AY227" s="214" t="s">
        <v>123</v>
      </c>
    </row>
    <row r="228" spans="2:65" s="12" customFormat="1" ht="13.5">
      <c r="B228" s="215"/>
      <c r="C228" s="216"/>
      <c r="D228" s="202" t="s">
        <v>134</v>
      </c>
      <c r="E228" s="217" t="s">
        <v>21</v>
      </c>
      <c r="F228" s="218" t="s">
        <v>380</v>
      </c>
      <c r="G228" s="216"/>
      <c r="H228" s="219">
        <v>17.5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134</v>
      </c>
      <c r="AU228" s="225" t="s">
        <v>82</v>
      </c>
      <c r="AV228" s="12" t="s">
        <v>82</v>
      </c>
      <c r="AW228" s="12" t="s">
        <v>35</v>
      </c>
      <c r="AX228" s="12" t="s">
        <v>72</v>
      </c>
      <c r="AY228" s="225" t="s">
        <v>123</v>
      </c>
    </row>
    <row r="229" spans="2:65" s="1" customFormat="1" ht="16.5" customHeight="1">
      <c r="B229" s="39"/>
      <c r="C229" s="190" t="s">
        <v>381</v>
      </c>
      <c r="D229" s="190" t="s">
        <v>125</v>
      </c>
      <c r="E229" s="191" t="s">
        <v>382</v>
      </c>
      <c r="F229" s="192" t="s">
        <v>383</v>
      </c>
      <c r="G229" s="193" t="s">
        <v>128</v>
      </c>
      <c r="H229" s="194">
        <v>6055</v>
      </c>
      <c r="I229" s="195"/>
      <c r="J229" s="196">
        <f>ROUND(I229*H229,2)</f>
        <v>0</v>
      </c>
      <c r="K229" s="192" t="s">
        <v>129</v>
      </c>
      <c r="L229" s="59"/>
      <c r="M229" s="197" t="s">
        <v>21</v>
      </c>
      <c r="N229" s="198" t="s">
        <v>43</v>
      </c>
      <c r="O229" s="40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AR229" s="22" t="s">
        <v>130</v>
      </c>
      <c r="AT229" s="22" t="s">
        <v>125</v>
      </c>
      <c r="AU229" s="22" t="s">
        <v>82</v>
      </c>
      <c r="AY229" s="22" t="s">
        <v>123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2" t="s">
        <v>80</v>
      </c>
      <c r="BK229" s="201">
        <f>ROUND(I229*H229,2)</f>
        <v>0</v>
      </c>
      <c r="BL229" s="22" t="s">
        <v>130</v>
      </c>
      <c r="BM229" s="22" t="s">
        <v>384</v>
      </c>
    </row>
    <row r="230" spans="2:65" s="1" customFormat="1" ht="13.5">
      <c r="B230" s="39"/>
      <c r="C230" s="61"/>
      <c r="D230" s="202" t="s">
        <v>132</v>
      </c>
      <c r="E230" s="61"/>
      <c r="F230" s="203" t="s">
        <v>385</v>
      </c>
      <c r="G230" s="61"/>
      <c r="H230" s="61"/>
      <c r="I230" s="161"/>
      <c r="J230" s="61"/>
      <c r="K230" s="61"/>
      <c r="L230" s="59"/>
      <c r="M230" s="204"/>
      <c r="N230" s="40"/>
      <c r="O230" s="40"/>
      <c r="P230" s="40"/>
      <c r="Q230" s="40"/>
      <c r="R230" s="40"/>
      <c r="S230" s="40"/>
      <c r="T230" s="76"/>
      <c r="AT230" s="22" t="s">
        <v>132</v>
      </c>
      <c r="AU230" s="22" t="s">
        <v>82</v>
      </c>
    </row>
    <row r="231" spans="2:65" s="12" customFormat="1" ht="13.5">
      <c r="B231" s="215"/>
      <c r="C231" s="216"/>
      <c r="D231" s="202" t="s">
        <v>134</v>
      </c>
      <c r="E231" s="217" t="s">
        <v>21</v>
      </c>
      <c r="F231" s="218" t="s">
        <v>241</v>
      </c>
      <c r="G231" s="216"/>
      <c r="H231" s="219">
        <v>3010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134</v>
      </c>
      <c r="AU231" s="225" t="s">
        <v>82</v>
      </c>
      <c r="AV231" s="12" t="s">
        <v>82</v>
      </c>
      <c r="AW231" s="12" t="s">
        <v>35</v>
      </c>
      <c r="AX231" s="12" t="s">
        <v>72</v>
      </c>
      <c r="AY231" s="225" t="s">
        <v>123</v>
      </c>
    </row>
    <row r="232" spans="2:65" s="12" customFormat="1" ht="13.5">
      <c r="B232" s="215"/>
      <c r="C232" s="216"/>
      <c r="D232" s="202" t="s">
        <v>134</v>
      </c>
      <c r="E232" s="217" t="s">
        <v>21</v>
      </c>
      <c r="F232" s="218" t="s">
        <v>242</v>
      </c>
      <c r="G232" s="216"/>
      <c r="H232" s="219">
        <v>3045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134</v>
      </c>
      <c r="AU232" s="225" t="s">
        <v>82</v>
      </c>
      <c r="AV232" s="12" t="s">
        <v>82</v>
      </c>
      <c r="AW232" s="12" t="s">
        <v>35</v>
      </c>
      <c r="AX232" s="12" t="s">
        <v>72</v>
      </c>
      <c r="AY232" s="225" t="s">
        <v>123</v>
      </c>
    </row>
    <row r="233" spans="2:65" s="1" customFormat="1" ht="16.5" customHeight="1">
      <c r="B233" s="39"/>
      <c r="C233" s="190" t="s">
        <v>9</v>
      </c>
      <c r="D233" s="190" t="s">
        <v>125</v>
      </c>
      <c r="E233" s="191" t="s">
        <v>386</v>
      </c>
      <c r="F233" s="192" t="s">
        <v>387</v>
      </c>
      <c r="G233" s="193" t="s">
        <v>128</v>
      </c>
      <c r="H233" s="194">
        <v>84770</v>
      </c>
      <c r="I233" s="195"/>
      <c r="J233" s="196">
        <f>ROUND(I233*H233,2)</f>
        <v>0</v>
      </c>
      <c r="K233" s="192" t="s">
        <v>129</v>
      </c>
      <c r="L233" s="59"/>
      <c r="M233" s="197" t="s">
        <v>21</v>
      </c>
      <c r="N233" s="198" t="s">
        <v>43</v>
      </c>
      <c r="O233" s="40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AR233" s="22" t="s">
        <v>130</v>
      </c>
      <c r="AT233" s="22" t="s">
        <v>125</v>
      </c>
      <c r="AU233" s="22" t="s">
        <v>82</v>
      </c>
      <c r="AY233" s="22" t="s">
        <v>123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2" t="s">
        <v>80</v>
      </c>
      <c r="BK233" s="201">
        <f>ROUND(I233*H233,2)</f>
        <v>0</v>
      </c>
      <c r="BL233" s="22" t="s">
        <v>130</v>
      </c>
      <c r="BM233" s="22" t="s">
        <v>388</v>
      </c>
    </row>
    <row r="234" spans="2:65" s="1" customFormat="1" ht="13.5">
      <c r="B234" s="39"/>
      <c r="C234" s="61"/>
      <c r="D234" s="202" t="s">
        <v>132</v>
      </c>
      <c r="E234" s="61"/>
      <c r="F234" s="203" t="s">
        <v>389</v>
      </c>
      <c r="G234" s="61"/>
      <c r="H234" s="61"/>
      <c r="I234" s="161"/>
      <c r="J234" s="61"/>
      <c r="K234" s="61"/>
      <c r="L234" s="59"/>
      <c r="M234" s="204"/>
      <c r="N234" s="40"/>
      <c r="O234" s="40"/>
      <c r="P234" s="40"/>
      <c r="Q234" s="40"/>
      <c r="R234" s="40"/>
      <c r="S234" s="40"/>
      <c r="T234" s="76"/>
      <c r="AT234" s="22" t="s">
        <v>132</v>
      </c>
      <c r="AU234" s="22" t="s">
        <v>82</v>
      </c>
    </row>
    <row r="235" spans="2:65" s="12" customFormat="1" ht="13.5">
      <c r="B235" s="215"/>
      <c r="C235" s="216"/>
      <c r="D235" s="202" t="s">
        <v>134</v>
      </c>
      <c r="E235" s="217" t="s">
        <v>21</v>
      </c>
      <c r="F235" s="218" t="s">
        <v>390</v>
      </c>
      <c r="G235" s="216"/>
      <c r="H235" s="219">
        <v>42140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134</v>
      </c>
      <c r="AU235" s="225" t="s">
        <v>82</v>
      </c>
      <c r="AV235" s="12" t="s">
        <v>82</v>
      </c>
      <c r="AW235" s="12" t="s">
        <v>35</v>
      </c>
      <c r="AX235" s="12" t="s">
        <v>72</v>
      </c>
      <c r="AY235" s="225" t="s">
        <v>123</v>
      </c>
    </row>
    <row r="236" spans="2:65" s="12" customFormat="1" ht="13.5">
      <c r="B236" s="215"/>
      <c r="C236" s="216"/>
      <c r="D236" s="202" t="s">
        <v>134</v>
      </c>
      <c r="E236" s="217" t="s">
        <v>21</v>
      </c>
      <c r="F236" s="218" t="s">
        <v>391</v>
      </c>
      <c r="G236" s="216"/>
      <c r="H236" s="219">
        <v>42630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134</v>
      </c>
      <c r="AU236" s="225" t="s">
        <v>82</v>
      </c>
      <c r="AV236" s="12" t="s">
        <v>82</v>
      </c>
      <c r="AW236" s="12" t="s">
        <v>35</v>
      </c>
      <c r="AX236" s="12" t="s">
        <v>72</v>
      </c>
      <c r="AY236" s="225" t="s">
        <v>123</v>
      </c>
    </row>
    <row r="237" spans="2:65" s="1" customFormat="1" ht="16.5" customHeight="1">
      <c r="B237" s="39"/>
      <c r="C237" s="190" t="s">
        <v>392</v>
      </c>
      <c r="D237" s="190" t="s">
        <v>125</v>
      </c>
      <c r="E237" s="191" t="s">
        <v>393</v>
      </c>
      <c r="F237" s="192" t="s">
        <v>394</v>
      </c>
      <c r="G237" s="193" t="s">
        <v>265</v>
      </c>
      <c r="H237" s="194">
        <v>1052.95</v>
      </c>
      <c r="I237" s="195"/>
      <c r="J237" s="196">
        <f>ROUND(I237*H237,2)</f>
        <v>0</v>
      </c>
      <c r="K237" s="192" t="s">
        <v>129</v>
      </c>
      <c r="L237" s="59"/>
      <c r="M237" s="197" t="s">
        <v>21</v>
      </c>
      <c r="N237" s="198" t="s">
        <v>43</v>
      </c>
      <c r="O237" s="40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2" t="s">
        <v>130</v>
      </c>
      <c r="AT237" s="22" t="s">
        <v>125</v>
      </c>
      <c r="AU237" s="22" t="s">
        <v>82</v>
      </c>
      <c r="AY237" s="22" t="s">
        <v>123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2" t="s">
        <v>80</v>
      </c>
      <c r="BK237" s="201">
        <f>ROUND(I237*H237,2)</f>
        <v>0</v>
      </c>
      <c r="BL237" s="22" t="s">
        <v>130</v>
      </c>
      <c r="BM237" s="22" t="s">
        <v>395</v>
      </c>
    </row>
    <row r="238" spans="2:65" s="1" customFormat="1" ht="27">
      <c r="B238" s="39"/>
      <c r="C238" s="61"/>
      <c r="D238" s="202" t="s">
        <v>132</v>
      </c>
      <c r="E238" s="61"/>
      <c r="F238" s="203" t="s">
        <v>396</v>
      </c>
      <c r="G238" s="61"/>
      <c r="H238" s="61"/>
      <c r="I238" s="161"/>
      <c r="J238" s="61"/>
      <c r="K238" s="61"/>
      <c r="L238" s="59"/>
      <c r="M238" s="204"/>
      <c r="N238" s="40"/>
      <c r="O238" s="40"/>
      <c r="P238" s="40"/>
      <c r="Q238" s="40"/>
      <c r="R238" s="40"/>
      <c r="S238" s="40"/>
      <c r="T238" s="76"/>
      <c r="AT238" s="22" t="s">
        <v>132</v>
      </c>
      <c r="AU238" s="22" t="s">
        <v>82</v>
      </c>
    </row>
    <row r="239" spans="2:65" s="11" customFormat="1" ht="13.5">
      <c r="B239" s="205"/>
      <c r="C239" s="206"/>
      <c r="D239" s="202" t="s">
        <v>134</v>
      </c>
      <c r="E239" s="207" t="s">
        <v>21</v>
      </c>
      <c r="F239" s="208" t="s">
        <v>346</v>
      </c>
      <c r="G239" s="206"/>
      <c r="H239" s="207" t="s">
        <v>21</v>
      </c>
      <c r="I239" s="209"/>
      <c r="J239" s="206"/>
      <c r="K239" s="206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134</v>
      </c>
      <c r="AU239" s="214" t="s">
        <v>82</v>
      </c>
      <c r="AV239" s="11" t="s">
        <v>80</v>
      </c>
      <c r="AW239" s="11" t="s">
        <v>35</v>
      </c>
      <c r="AX239" s="11" t="s">
        <v>72</v>
      </c>
      <c r="AY239" s="214" t="s">
        <v>123</v>
      </c>
    </row>
    <row r="240" spans="2:65" s="12" customFormat="1" ht="13.5">
      <c r="B240" s="215"/>
      <c r="C240" s="216"/>
      <c r="D240" s="202" t="s">
        <v>134</v>
      </c>
      <c r="E240" s="217" t="s">
        <v>21</v>
      </c>
      <c r="F240" s="218" t="s">
        <v>347</v>
      </c>
      <c r="G240" s="216"/>
      <c r="H240" s="219">
        <v>248.75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134</v>
      </c>
      <c r="AU240" s="225" t="s">
        <v>82</v>
      </c>
      <c r="AV240" s="12" t="s">
        <v>82</v>
      </c>
      <c r="AW240" s="12" t="s">
        <v>35</v>
      </c>
      <c r="AX240" s="12" t="s">
        <v>72</v>
      </c>
      <c r="AY240" s="225" t="s">
        <v>123</v>
      </c>
    </row>
    <row r="241" spans="2:65" s="12" customFormat="1" ht="13.5">
      <c r="B241" s="215"/>
      <c r="C241" s="216"/>
      <c r="D241" s="202" t="s">
        <v>134</v>
      </c>
      <c r="E241" s="217" t="s">
        <v>21</v>
      </c>
      <c r="F241" s="218" t="s">
        <v>348</v>
      </c>
      <c r="G241" s="216"/>
      <c r="H241" s="219">
        <v>213.75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134</v>
      </c>
      <c r="AU241" s="225" t="s">
        <v>82</v>
      </c>
      <c r="AV241" s="12" t="s">
        <v>82</v>
      </c>
      <c r="AW241" s="12" t="s">
        <v>35</v>
      </c>
      <c r="AX241" s="12" t="s">
        <v>72</v>
      </c>
      <c r="AY241" s="225" t="s">
        <v>123</v>
      </c>
    </row>
    <row r="242" spans="2:65" s="11" customFormat="1" ht="13.5">
      <c r="B242" s="205"/>
      <c r="C242" s="206"/>
      <c r="D242" s="202" t="s">
        <v>134</v>
      </c>
      <c r="E242" s="207" t="s">
        <v>21</v>
      </c>
      <c r="F242" s="208" t="s">
        <v>365</v>
      </c>
      <c r="G242" s="206"/>
      <c r="H242" s="207" t="s">
        <v>21</v>
      </c>
      <c r="I242" s="209"/>
      <c r="J242" s="206"/>
      <c r="K242" s="206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134</v>
      </c>
      <c r="AU242" s="214" t="s">
        <v>82</v>
      </c>
      <c r="AV242" s="11" t="s">
        <v>80</v>
      </c>
      <c r="AW242" s="11" t="s">
        <v>35</v>
      </c>
      <c r="AX242" s="11" t="s">
        <v>72</v>
      </c>
      <c r="AY242" s="214" t="s">
        <v>123</v>
      </c>
    </row>
    <row r="243" spans="2:65" s="12" customFormat="1" ht="13.5">
      <c r="B243" s="215"/>
      <c r="C243" s="216"/>
      <c r="D243" s="202" t="s">
        <v>134</v>
      </c>
      <c r="E243" s="217" t="s">
        <v>21</v>
      </c>
      <c r="F243" s="218" t="s">
        <v>275</v>
      </c>
      <c r="G243" s="216"/>
      <c r="H243" s="219">
        <v>82.5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134</v>
      </c>
      <c r="AU243" s="225" t="s">
        <v>82</v>
      </c>
      <c r="AV243" s="12" t="s">
        <v>82</v>
      </c>
      <c r="AW243" s="12" t="s">
        <v>35</v>
      </c>
      <c r="AX243" s="12" t="s">
        <v>72</v>
      </c>
      <c r="AY243" s="225" t="s">
        <v>123</v>
      </c>
    </row>
    <row r="244" spans="2:65" s="12" customFormat="1" ht="13.5">
      <c r="B244" s="215"/>
      <c r="C244" s="216"/>
      <c r="D244" s="202" t="s">
        <v>134</v>
      </c>
      <c r="E244" s="217" t="s">
        <v>21</v>
      </c>
      <c r="F244" s="218" t="s">
        <v>276</v>
      </c>
      <c r="G244" s="216"/>
      <c r="H244" s="219">
        <v>205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134</v>
      </c>
      <c r="AU244" s="225" t="s">
        <v>82</v>
      </c>
      <c r="AV244" s="12" t="s">
        <v>82</v>
      </c>
      <c r="AW244" s="12" t="s">
        <v>35</v>
      </c>
      <c r="AX244" s="12" t="s">
        <v>72</v>
      </c>
      <c r="AY244" s="225" t="s">
        <v>123</v>
      </c>
    </row>
    <row r="245" spans="2:65" s="11" customFormat="1" ht="13.5">
      <c r="B245" s="205"/>
      <c r="C245" s="206"/>
      <c r="D245" s="202" t="s">
        <v>134</v>
      </c>
      <c r="E245" s="207" t="s">
        <v>21</v>
      </c>
      <c r="F245" s="208" t="s">
        <v>274</v>
      </c>
      <c r="G245" s="206"/>
      <c r="H245" s="207" t="s">
        <v>21</v>
      </c>
      <c r="I245" s="209"/>
      <c r="J245" s="206"/>
      <c r="K245" s="206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134</v>
      </c>
      <c r="AU245" s="214" t="s">
        <v>82</v>
      </c>
      <c r="AV245" s="11" t="s">
        <v>80</v>
      </c>
      <c r="AW245" s="11" t="s">
        <v>35</v>
      </c>
      <c r="AX245" s="11" t="s">
        <v>72</v>
      </c>
      <c r="AY245" s="214" t="s">
        <v>123</v>
      </c>
    </row>
    <row r="246" spans="2:65" s="12" customFormat="1" ht="13.5">
      <c r="B246" s="215"/>
      <c r="C246" s="216"/>
      <c r="D246" s="202" t="s">
        <v>134</v>
      </c>
      <c r="E246" s="217" t="s">
        <v>21</v>
      </c>
      <c r="F246" s="218" t="s">
        <v>275</v>
      </c>
      <c r="G246" s="216"/>
      <c r="H246" s="219">
        <v>82.5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134</v>
      </c>
      <c r="AU246" s="225" t="s">
        <v>82</v>
      </c>
      <c r="AV246" s="12" t="s">
        <v>82</v>
      </c>
      <c r="AW246" s="12" t="s">
        <v>35</v>
      </c>
      <c r="AX246" s="12" t="s">
        <v>72</v>
      </c>
      <c r="AY246" s="225" t="s">
        <v>123</v>
      </c>
    </row>
    <row r="247" spans="2:65" s="12" customFormat="1" ht="13.5">
      <c r="B247" s="215"/>
      <c r="C247" s="216"/>
      <c r="D247" s="202" t="s">
        <v>134</v>
      </c>
      <c r="E247" s="217" t="s">
        <v>21</v>
      </c>
      <c r="F247" s="218" t="s">
        <v>276</v>
      </c>
      <c r="G247" s="216"/>
      <c r="H247" s="219">
        <v>205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134</v>
      </c>
      <c r="AU247" s="225" t="s">
        <v>82</v>
      </c>
      <c r="AV247" s="12" t="s">
        <v>82</v>
      </c>
      <c r="AW247" s="12" t="s">
        <v>35</v>
      </c>
      <c r="AX247" s="12" t="s">
        <v>72</v>
      </c>
      <c r="AY247" s="225" t="s">
        <v>123</v>
      </c>
    </row>
    <row r="248" spans="2:65" s="11" customFormat="1" ht="13.5">
      <c r="B248" s="205"/>
      <c r="C248" s="206"/>
      <c r="D248" s="202" t="s">
        <v>134</v>
      </c>
      <c r="E248" s="207" t="s">
        <v>21</v>
      </c>
      <c r="F248" s="208" t="s">
        <v>366</v>
      </c>
      <c r="G248" s="206"/>
      <c r="H248" s="207" t="s">
        <v>21</v>
      </c>
      <c r="I248" s="209"/>
      <c r="J248" s="206"/>
      <c r="K248" s="206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134</v>
      </c>
      <c r="AU248" s="214" t="s">
        <v>82</v>
      </c>
      <c r="AV248" s="11" t="s">
        <v>80</v>
      </c>
      <c r="AW248" s="11" t="s">
        <v>35</v>
      </c>
      <c r="AX248" s="11" t="s">
        <v>72</v>
      </c>
      <c r="AY248" s="214" t="s">
        <v>123</v>
      </c>
    </row>
    <row r="249" spans="2:65" s="12" customFormat="1" ht="13.5">
      <c r="B249" s="215"/>
      <c r="C249" s="216"/>
      <c r="D249" s="202" t="s">
        <v>134</v>
      </c>
      <c r="E249" s="217" t="s">
        <v>21</v>
      </c>
      <c r="F249" s="218" t="s">
        <v>367</v>
      </c>
      <c r="G249" s="216"/>
      <c r="H249" s="219">
        <v>5.3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134</v>
      </c>
      <c r="AU249" s="225" t="s">
        <v>82</v>
      </c>
      <c r="AV249" s="12" t="s">
        <v>82</v>
      </c>
      <c r="AW249" s="12" t="s">
        <v>35</v>
      </c>
      <c r="AX249" s="12" t="s">
        <v>72</v>
      </c>
      <c r="AY249" s="225" t="s">
        <v>123</v>
      </c>
    </row>
    <row r="250" spans="2:65" s="12" customFormat="1" ht="13.5">
      <c r="B250" s="215"/>
      <c r="C250" s="216"/>
      <c r="D250" s="202" t="s">
        <v>134</v>
      </c>
      <c r="E250" s="217" t="s">
        <v>21</v>
      </c>
      <c r="F250" s="218" t="s">
        <v>368</v>
      </c>
      <c r="G250" s="216"/>
      <c r="H250" s="219">
        <v>4.8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134</v>
      </c>
      <c r="AU250" s="225" t="s">
        <v>82</v>
      </c>
      <c r="AV250" s="12" t="s">
        <v>82</v>
      </c>
      <c r="AW250" s="12" t="s">
        <v>35</v>
      </c>
      <c r="AX250" s="12" t="s">
        <v>72</v>
      </c>
      <c r="AY250" s="225" t="s">
        <v>123</v>
      </c>
    </row>
    <row r="251" spans="2:65" s="12" customFormat="1" ht="13.5">
      <c r="B251" s="215"/>
      <c r="C251" s="216"/>
      <c r="D251" s="202" t="s">
        <v>134</v>
      </c>
      <c r="E251" s="217" t="s">
        <v>21</v>
      </c>
      <c r="F251" s="218" t="s">
        <v>353</v>
      </c>
      <c r="G251" s="216"/>
      <c r="H251" s="219">
        <v>3.6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134</v>
      </c>
      <c r="AU251" s="225" t="s">
        <v>82</v>
      </c>
      <c r="AV251" s="12" t="s">
        <v>82</v>
      </c>
      <c r="AW251" s="12" t="s">
        <v>35</v>
      </c>
      <c r="AX251" s="12" t="s">
        <v>72</v>
      </c>
      <c r="AY251" s="225" t="s">
        <v>123</v>
      </c>
    </row>
    <row r="252" spans="2:65" s="11" customFormat="1" ht="13.5">
      <c r="B252" s="205"/>
      <c r="C252" s="206"/>
      <c r="D252" s="202" t="s">
        <v>134</v>
      </c>
      <c r="E252" s="207" t="s">
        <v>21</v>
      </c>
      <c r="F252" s="208" t="s">
        <v>316</v>
      </c>
      <c r="G252" s="206"/>
      <c r="H252" s="207" t="s">
        <v>21</v>
      </c>
      <c r="I252" s="209"/>
      <c r="J252" s="206"/>
      <c r="K252" s="206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134</v>
      </c>
      <c r="AU252" s="214" t="s">
        <v>82</v>
      </c>
      <c r="AV252" s="11" t="s">
        <v>80</v>
      </c>
      <c r="AW252" s="11" t="s">
        <v>35</v>
      </c>
      <c r="AX252" s="11" t="s">
        <v>72</v>
      </c>
      <c r="AY252" s="214" t="s">
        <v>123</v>
      </c>
    </row>
    <row r="253" spans="2:65" s="12" customFormat="1" ht="13.5">
      <c r="B253" s="215"/>
      <c r="C253" s="216"/>
      <c r="D253" s="202" t="s">
        <v>134</v>
      </c>
      <c r="E253" s="217" t="s">
        <v>21</v>
      </c>
      <c r="F253" s="218" t="s">
        <v>369</v>
      </c>
      <c r="G253" s="216"/>
      <c r="H253" s="219">
        <v>1.75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134</v>
      </c>
      <c r="AU253" s="225" t="s">
        <v>82</v>
      </c>
      <c r="AV253" s="12" t="s">
        <v>82</v>
      </c>
      <c r="AW253" s="12" t="s">
        <v>35</v>
      </c>
      <c r="AX253" s="12" t="s">
        <v>72</v>
      </c>
      <c r="AY253" s="225" t="s">
        <v>123</v>
      </c>
    </row>
    <row r="254" spans="2:65" s="1" customFormat="1" ht="16.5" customHeight="1">
      <c r="B254" s="39"/>
      <c r="C254" s="190" t="s">
        <v>397</v>
      </c>
      <c r="D254" s="190" t="s">
        <v>125</v>
      </c>
      <c r="E254" s="191" t="s">
        <v>398</v>
      </c>
      <c r="F254" s="192" t="s">
        <v>399</v>
      </c>
      <c r="G254" s="193" t="s">
        <v>128</v>
      </c>
      <c r="H254" s="194">
        <v>6055</v>
      </c>
      <c r="I254" s="195"/>
      <c r="J254" s="196">
        <f>ROUND(I254*H254,2)</f>
        <v>0</v>
      </c>
      <c r="K254" s="192" t="s">
        <v>129</v>
      </c>
      <c r="L254" s="59"/>
      <c r="M254" s="197" t="s">
        <v>21</v>
      </c>
      <c r="N254" s="198" t="s">
        <v>43</v>
      </c>
      <c r="O254" s="40"/>
      <c r="P254" s="199">
        <f>O254*H254</f>
        <v>0</v>
      </c>
      <c r="Q254" s="199">
        <v>0</v>
      </c>
      <c r="R254" s="199">
        <f>Q254*H254</f>
        <v>0</v>
      </c>
      <c r="S254" s="199">
        <v>0</v>
      </c>
      <c r="T254" s="200">
        <f>S254*H254</f>
        <v>0</v>
      </c>
      <c r="AR254" s="22" t="s">
        <v>130</v>
      </c>
      <c r="AT254" s="22" t="s">
        <v>125</v>
      </c>
      <c r="AU254" s="22" t="s">
        <v>82</v>
      </c>
      <c r="AY254" s="22" t="s">
        <v>123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80</v>
      </c>
      <c r="BK254" s="201">
        <f>ROUND(I254*H254,2)</f>
        <v>0</v>
      </c>
      <c r="BL254" s="22" t="s">
        <v>130</v>
      </c>
      <c r="BM254" s="22" t="s">
        <v>400</v>
      </c>
    </row>
    <row r="255" spans="2:65" s="1" customFormat="1" ht="13.5">
      <c r="B255" s="39"/>
      <c r="C255" s="61"/>
      <c r="D255" s="202" t="s">
        <v>132</v>
      </c>
      <c r="E255" s="61"/>
      <c r="F255" s="203" t="s">
        <v>399</v>
      </c>
      <c r="G255" s="61"/>
      <c r="H255" s="61"/>
      <c r="I255" s="161"/>
      <c r="J255" s="61"/>
      <c r="K255" s="61"/>
      <c r="L255" s="59"/>
      <c r="M255" s="204"/>
      <c r="N255" s="40"/>
      <c r="O255" s="40"/>
      <c r="P255" s="40"/>
      <c r="Q255" s="40"/>
      <c r="R255" s="40"/>
      <c r="S255" s="40"/>
      <c r="T255" s="76"/>
      <c r="AT255" s="22" t="s">
        <v>132</v>
      </c>
      <c r="AU255" s="22" t="s">
        <v>82</v>
      </c>
    </row>
    <row r="256" spans="2:65" s="12" customFormat="1" ht="13.5">
      <c r="B256" s="215"/>
      <c r="C256" s="216"/>
      <c r="D256" s="202" t="s">
        <v>134</v>
      </c>
      <c r="E256" s="217" t="s">
        <v>21</v>
      </c>
      <c r="F256" s="218" t="s">
        <v>241</v>
      </c>
      <c r="G256" s="216"/>
      <c r="H256" s="219">
        <v>3010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134</v>
      </c>
      <c r="AU256" s="225" t="s">
        <v>82</v>
      </c>
      <c r="AV256" s="12" t="s">
        <v>82</v>
      </c>
      <c r="AW256" s="12" t="s">
        <v>35</v>
      </c>
      <c r="AX256" s="12" t="s">
        <v>72</v>
      </c>
      <c r="AY256" s="225" t="s">
        <v>123</v>
      </c>
    </row>
    <row r="257" spans="2:65" s="12" customFormat="1" ht="13.5">
      <c r="B257" s="215"/>
      <c r="C257" s="216"/>
      <c r="D257" s="202" t="s">
        <v>134</v>
      </c>
      <c r="E257" s="217" t="s">
        <v>21</v>
      </c>
      <c r="F257" s="218" t="s">
        <v>242</v>
      </c>
      <c r="G257" s="216"/>
      <c r="H257" s="219">
        <v>3045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134</v>
      </c>
      <c r="AU257" s="225" t="s">
        <v>82</v>
      </c>
      <c r="AV257" s="12" t="s">
        <v>82</v>
      </c>
      <c r="AW257" s="12" t="s">
        <v>35</v>
      </c>
      <c r="AX257" s="12" t="s">
        <v>72</v>
      </c>
      <c r="AY257" s="225" t="s">
        <v>123</v>
      </c>
    </row>
    <row r="258" spans="2:65" s="1" customFormat="1" ht="16.5" customHeight="1">
      <c r="B258" s="39"/>
      <c r="C258" s="190" t="s">
        <v>401</v>
      </c>
      <c r="D258" s="190" t="s">
        <v>125</v>
      </c>
      <c r="E258" s="191" t="s">
        <v>402</v>
      </c>
      <c r="F258" s="192" t="s">
        <v>403</v>
      </c>
      <c r="G258" s="193" t="s">
        <v>265</v>
      </c>
      <c r="H258" s="194">
        <v>1181</v>
      </c>
      <c r="I258" s="195"/>
      <c r="J258" s="196">
        <f>ROUND(I258*H258,2)</f>
        <v>0</v>
      </c>
      <c r="K258" s="192" t="s">
        <v>129</v>
      </c>
      <c r="L258" s="59"/>
      <c r="M258" s="197" t="s">
        <v>21</v>
      </c>
      <c r="N258" s="198" t="s">
        <v>43</v>
      </c>
      <c r="O258" s="40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AR258" s="22" t="s">
        <v>130</v>
      </c>
      <c r="AT258" s="22" t="s">
        <v>125</v>
      </c>
      <c r="AU258" s="22" t="s">
        <v>82</v>
      </c>
      <c r="AY258" s="22" t="s">
        <v>123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2" t="s">
        <v>80</v>
      </c>
      <c r="BK258" s="201">
        <f>ROUND(I258*H258,2)</f>
        <v>0</v>
      </c>
      <c r="BL258" s="22" t="s">
        <v>130</v>
      </c>
      <c r="BM258" s="22" t="s">
        <v>404</v>
      </c>
    </row>
    <row r="259" spans="2:65" s="1" customFormat="1" ht="40.5">
      <c r="B259" s="39"/>
      <c r="C259" s="61"/>
      <c r="D259" s="202" t="s">
        <v>132</v>
      </c>
      <c r="E259" s="61"/>
      <c r="F259" s="203" t="s">
        <v>405</v>
      </c>
      <c r="G259" s="61"/>
      <c r="H259" s="61"/>
      <c r="I259" s="161"/>
      <c r="J259" s="61"/>
      <c r="K259" s="61"/>
      <c r="L259" s="59"/>
      <c r="M259" s="204"/>
      <c r="N259" s="40"/>
      <c r="O259" s="40"/>
      <c r="P259" s="40"/>
      <c r="Q259" s="40"/>
      <c r="R259" s="40"/>
      <c r="S259" s="40"/>
      <c r="T259" s="76"/>
      <c r="AT259" s="22" t="s">
        <v>132</v>
      </c>
      <c r="AU259" s="22" t="s">
        <v>82</v>
      </c>
    </row>
    <row r="260" spans="2:65" s="12" customFormat="1" ht="13.5">
      <c r="B260" s="215"/>
      <c r="C260" s="216"/>
      <c r="D260" s="202" t="s">
        <v>134</v>
      </c>
      <c r="E260" s="217" t="s">
        <v>21</v>
      </c>
      <c r="F260" s="218" t="s">
        <v>406</v>
      </c>
      <c r="G260" s="216"/>
      <c r="H260" s="219">
        <v>956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134</v>
      </c>
      <c r="AU260" s="225" t="s">
        <v>82</v>
      </c>
      <c r="AV260" s="12" t="s">
        <v>82</v>
      </c>
      <c r="AW260" s="12" t="s">
        <v>35</v>
      </c>
      <c r="AX260" s="12" t="s">
        <v>72</v>
      </c>
      <c r="AY260" s="225" t="s">
        <v>123</v>
      </c>
    </row>
    <row r="261" spans="2:65" s="12" customFormat="1" ht="13.5">
      <c r="B261" s="215"/>
      <c r="C261" s="216"/>
      <c r="D261" s="202" t="s">
        <v>134</v>
      </c>
      <c r="E261" s="217" t="s">
        <v>21</v>
      </c>
      <c r="F261" s="218" t="s">
        <v>407</v>
      </c>
      <c r="G261" s="216"/>
      <c r="H261" s="219">
        <v>225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134</v>
      </c>
      <c r="AU261" s="225" t="s">
        <v>82</v>
      </c>
      <c r="AV261" s="12" t="s">
        <v>82</v>
      </c>
      <c r="AW261" s="12" t="s">
        <v>35</v>
      </c>
      <c r="AX261" s="12" t="s">
        <v>72</v>
      </c>
      <c r="AY261" s="225" t="s">
        <v>123</v>
      </c>
    </row>
    <row r="262" spans="2:65" s="1" customFormat="1" ht="16.5" customHeight="1">
      <c r="B262" s="39"/>
      <c r="C262" s="230" t="s">
        <v>408</v>
      </c>
      <c r="D262" s="230" t="s">
        <v>409</v>
      </c>
      <c r="E262" s="231" t="s">
        <v>410</v>
      </c>
      <c r="F262" s="232" t="s">
        <v>411</v>
      </c>
      <c r="G262" s="233" t="s">
        <v>412</v>
      </c>
      <c r="H262" s="234">
        <v>1608.3</v>
      </c>
      <c r="I262" s="235"/>
      <c r="J262" s="236">
        <f>ROUND(I262*H262,2)</f>
        <v>0</v>
      </c>
      <c r="K262" s="232" t="s">
        <v>21</v>
      </c>
      <c r="L262" s="237"/>
      <c r="M262" s="238" t="s">
        <v>21</v>
      </c>
      <c r="N262" s="239" t="s">
        <v>43</v>
      </c>
      <c r="O262" s="40"/>
      <c r="P262" s="199">
        <f>O262*H262</f>
        <v>0</v>
      </c>
      <c r="Q262" s="199">
        <v>1</v>
      </c>
      <c r="R262" s="199">
        <f>Q262*H262</f>
        <v>1608.3</v>
      </c>
      <c r="S262" s="199">
        <v>0</v>
      </c>
      <c r="T262" s="200">
        <f>S262*H262</f>
        <v>0</v>
      </c>
      <c r="AR262" s="22" t="s">
        <v>186</v>
      </c>
      <c r="AT262" s="22" t="s">
        <v>409</v>
      </c>
      <c r="AU262" s="22" t="s">
        <v>82</v>
      </c>
      <c r="AY262" s="22" t="s">
        <v>123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22" t="s">
        <v>80</v>
      </c>
      <c r="BK262" s="201">
        <f>ROUND(I262*H262,2)</f>
        <v>0</v>
      </c>
      <c r="BL262" s="22" t="s">
        <v>130</v>
      </c>
      <c r="BM262" s="22" t="s">
        <v>413</v>
      </c>
    </row>
    <row r="263" spans="2:65" s="1" customFormat="1" ht="13.5">
      <c r="B263" s="39"/>
      <c r="C263" s="61"/>
      <c r="D263" s="202" t="s">
        <v>132</v>
      </c>
      <c r="E263" s="61"/>
      <c r="F263" s="203" t="s">
        <v>411</v>
      </c>
      <c r="G263" s="61"/>
      <c r="H263" s="61"/>
      <c r="I263" s="161"/>
      <c r="J263" s="61"/>
      <c r="K263" s="61"/>
      <c r="L263" s="59"/>
      <c r="M263" s="204"/>
      <c r="N263" s="40"/>
      <c r="O263" s="40"/>
      <c r="P263" s="40"/>
      <c r="Q263" s="40"/>
      <c r="R263" s="40"/>
      <c r="S263" s="40"/>
      <c r="T263" s="76"/>
      <c r="AT263" s="22" t="s">
        <v>132</v>
      </c>
      <c r="AU263" s="22" t="s">
        <v>82</v>
      </c>
    </row>
    <row r="264" spans="2:65" s="12" customFormat="1" ht="13.5">
      <c r="B264" s="215"/>
      <c r="C264" s="216"/>
      <c r="D264" s="202" t="s">
        <v>134</v>
      </c>
      <c r="E264" s="217" t="s">
        <v>21</v>
      </c>
      <c r="F264" s="218" t="s">
        <v>414</v>
      </c>
      <c r="G264" s="216"/>
      <c r="H264" s="219">
        <v>873.5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134</v>
      </c>
      <c r="AU264" s="225" t="s">
        <v>82</v>
      </c>
      <c r="AV264" s="12" t="s">
        <v>82</v>
      </c>
      <c r="AW264" s="12" t="s">
        <v>35</v>
      </c>
      <c r="AX264" s="12" t="s">
        <v>72</v>
      </c>
      <c r="AY264" s="225" t="s">
        <v>123</v>
      </c>
    </row>
    <row r="265" spans="2:65" s="12" customFormat="1" ht="13.5">
      <c r="B265" s="215"/>
      <c r="C265" s="216"/>
      <c r="D265" s="202" t="s">
        <v>134</v>
      </c>
      <c r="E265" s="217" t="s">
        <v>21</v>
      </c>
      <c r="F265" s="218" t="s">
        <v>415</v>
      </c>
      <c r="G265" s="216"/>
      <c r="H265" s="219">
        <v>20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134</v>
      </c>
      <c r="AU265" s="225" t="s">
        <v>82</v>
      </c>
      <c r="AV265" s="12" t="s">
        <v>82</v>
      </c>
      <c r="AW265" s="12" t="s">
        <v>35</v>
      </c>
      <c r="AX265" s="12" t="s">
        <v>72</v>
      </c>
      <c r="AY265" s="225" t="s">
        <v>123</v>
      </c>
    </row>
    <row r="266" spans="2:65" s="12" customFormat="1" ht="13.5">
      <c r="B266" s="215"/>
      <c r="C266" s="216"/>
      <c r="D266" s="202" t="s">
        <v>134</v>
      </c>
      <c r="E266" s="216"/>
      <c r="F266" s="218" t="s">
        <v>416</v>
      </c>
      <c r="G266" s="216"/>
      <c r="H266" s="219">
        <v>1608.3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134</v>
      </c>
      <c r="AU266" s="225" t="s">
        <v>82</v>
      </c>
      <c r="AV266" s="12" t="s">
        <v>82</v>
      </c>
      <c r="AW266" s="12" t="s">
        <v>6</v>
      </c>
      <c r="AX266" s="12" t="s">
        <v>80</v>
      </c>
      <c r="AY266" s="225" t="s">
        <v>123</v>
      </c>
    </row>
    <row r="267" spans="2:65" s="1" customFormat="1" ht="16.5" customHeight="1">
      <c r="B267" s="39"/>
      <c r="C267" s="190" t="s">
        <v>417</v>
      </c>
      <c r="D267" s="190" t="s">
        <v>125</v>
      </c>
      <c r="E267" s="191" t="s">
        <v>418</v>
      </c>
      <c r="F267" s="192" t="s">
        <v>419</v>
      </c>
      <c r="G267" s="193" t="s">
        <v>265</v>
      </c>
      <c r="H267" s="194">
        <v>302.95</v>
      </c>
      <c r="I267" s="195"/>
      <c r="J267" s="196">
        <f>ROUND(I267*H267,2)</f>
        <v>0</v>
      </c>
      <c r="K267" s="192" t="s">
        <v>129</v>
      </c>
      <c r="L267" s="59"/>
      <c r="M267" s="197" t="s">
        <v>21</v>
      </c>
      <c r="N267" s="198" t="s">
        <v>43</v>
      </c>
      <c r="O267" s="40"/>
      <c r="P267" s="199">
        <f>O267*H267</f>
        <v>0</v>
      </c>
      <c r="Q267" s="199">
        <v>0</v>
      </c>
      <c r="R267" s="199">
        <f>Q267*H267</f>
        <v>0</v>
      </c>
      <c r="S267" s="199">
        <v>0</v>
      </c>
      <c r="T267" s="200">
        <f>S267*H267</f>
        <v>0</v>
      </c>
      <c r="AR267" s="22" t="s">
        <v>130</v>
      </c>
      <c r="AT267" s="22" t="s">
        <v>125</v>
      </c>
      <c r="AU267" s="22" t="s">
        <v>82</v>
      </c>
      <c r="AY267" s="22" t="s">
        <v>123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2" t="s">
        <v>80</v>
      </c>
      <c r="BK267" s="201">
        <f>ROUND(I267*H267,2)</f>
        <v>0</v>
      </c>
      <c r="BL267" s="22" t="s">
        <v>130</v>
      </c>
      <c r="BM267" s="22" t="s">
        <v>420</v>
      </c>
    </row>
    <row r="268" spans="2:65" s="1" customFormat="1" ht="13.5">
      <c r="B268" s="39"/>
      <c r="C268" s="61"/>
      <c r="D268" s="202" t="s">
        <v>132</v>
      </c>
      <c r="E268" s="61"/>
      <c r="F268" s="203" t="s">
        <v>419</v>
      </c>
      <c r="G268" s="61"/>
      <c r="H268" s="61"/>
      <c r="I268" s="161"/>
      <c r="J268" s="61"/>
      <c r="K268" s="61"/>
      <c r="L268" s="59"/>
      <c r="M268" s="204"/>
      <c r="N268" s="40"/>
      <c r="O268" s="40"/>
      <c r="P268" s="40"/>
      <c r="Q268" s="40"/>
      <c r="R268" s="40"/>
      <c r="S268" s="40"/>
      <c r="T268" s="76"/>
      <c r="AT268" s="22" t="s">
        <v>132</v>
      </c>
      <c r="AU268" s="22" t="s">
        <v>82</v>
      </c>
    </row>
    <row r="269" spans="2:65" s="11" customFormat="1" ht="13.5">
      <c r="B269" s="205"/>
      <c r="C269" s="206"/>
      <c r="D269" s="202" t="s">
        <v>134</v>
      </c>
      <c r="E269" s="207" t="s">
        <v>21</v>
      </c>
      <c r="F269" s="208" t="s">
        <v>365</v>
      </c>
      <c r="G269" s="206"/>
      <c r="H269" s="207" t="s">
        <v>21</v>
      </c>
      <c r="I269" s="209"/>
      <c r="J269" s="206"/>
      <c r="K269" s="206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134</v>
      </c>
      <c r="AU269" s="214" t="s">
        <v>82</v>
      </c>
      <c r="AV269" s="11" t="s">
        <v>80</v>
      </c>
      <c r="AW269" s="11" t="s">
        <v>35</v>
      </c>
      <c r="AX269" s="11" t="s">
        <v>72</v>
      </c>
      <c r="AY269" s="214" t="s">
        <v>123</v>
      </c>
    </row>
    <row r="270" spans="2:65" s="12" customFormat="1" ht="13.5">
      <c r="B270" s="215"/>
      <c r="C270" s="216"/>
      <c r="D270" s="202" t="s">
        <v>134</v>
      </c>
      <c r="E270" s="217" t="s">
        <v>21</v>
      </c>
      <c r="F270" s="218" t="s">
        <v>275</v>
      </c>
      <c r="G270" s="216"/>
      <c r="H270" s="219">
        <v>82.5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134</v>
      </c>
      <c r="AU270" s="225" t="s">
        <v>82</v>
      </c>
      <c r="AV270" s="12" t="s">
        <v>82</v>
      </c>
      <c r="AW270" s="12" t="s">
        <v>35</v>
      </c>
      <c r="AX270" s="12" t="s">
        <v>72</v>
      </c>
      <c r="AY270" s="225" t="s">
        <v>123</v>
      </c>
    </row>
    <row r="271" spans="2:65" s="12" customFormat="1" ht="13.5">
      <c r="B271" s="215"/>
      <c r="C271" s="216"/>
      <c r="D271" s="202" t="s">
        <v>134</v>
      </c>
      <c r="E271" s="217" t="s">
        <v>21</v>
      </c>
      <c r="F271" s="218" t="s">
        <v>276</v>
      </c>
      <c r="G271" s="216"/>
      <c r="H271" s="219">
        <v>205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134</v>
      </c>
      <c r="AU271" s="225" t="s">
        <v>82</v>
      </c>
      <c r="AV271" s="12" t="s">
        <v>82</v>
      </c>
      <c r="AW271" s="12" t="s">
        <v>35</v>
      </c>
      <c r="AX271" s="12" t="s">
        <v>72</v>
      </c>
      <c r="AY271" s="225" t="s">
        <v>123</v>
      </c>
    </row>
    <row r="272" spans="2:65" s="11" customFormat="1" ht="13.5">
      <c r="B272" s="205"/>
      <c r="C272" s="206"/>
      <c r="D272" s="202" t="s">
        <v>134</v>
      </c>
      <c r="E272" s="207" t="s">
        <v>21</v>
      </c>
      <c r="F272" s="208" t="s">
        <v>307</v>
      </c>
      <c r="G272" s="206"/>
      <c r="H272" s="207" t="s">
        <v>21</v>
      </c>
      <c r="I272" s="209"/>
      <c r="J272" s="206"/>
      <c r="K272" s="206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134</v>
      </c>
      <c r="AU272" s="214" t="s">
        <v>82</v>
      </c>
      <c r="AV272" s="11" t="s">
        <v>80</v>
      </c>
      <c r="AW272" s="11" t="s">
        <v>35</v>
      </c>
      <c r="AX272" s="11" t="s">
        <v>72</v>
      </c>
      <c r="AY272" s="214" t="s">
        <v>123</v>
      </c>
    </row>
    <row r="273" spans="2:65" s="11" customFormat="1" ht="13.5">
      <c r="B273" s="205"/>
      <c r="C273" s="206"/>
      <c r="D273" s="202" t="s">
        <v>134</v>
      </c>
      <c r="E273" s="207" t="s">
        <v>21</v>
      </c>
      <c r="F273" s="208" t="s">
        <v>366</v>
      </c>
      <c r="G273" s="206"/>
      <c r="H273" s="207" t="s">
        <v>21</v>
      </c>
      <c r="I273" s="209"/>
      <c r="J273" s="206"/>
      <c r="K273" s="206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134</v>
      </c>
      <c r="AU273" s="214" t="s">
        <v>82</v>
      </c>
      <c r="AV273" s="11" t="s">
        <v>80</v>
      </c>
      <c r="AW273" s="11" t="s">
        <v>35</v>
      </c>
      <c r="AX273" s="11" t="s">
        <v>72</v>
      </c>
      <c r="AY273" s="214" t="s">
        <v>123</v>
      </c>
    </row>
    <row r="274" spans="2:65" s="12" customFormat="1" ht="13.5">
      <c r="B274" s="215"/>
      <c r="C274" s="216"/>
      <c r="D274" s="202" t="s">
        <v>134</v>
      </c>
      <c r="E274" s="217" t="s">
        <v>21</v>
      </c>
      <c r="F274" s="218" t="s">
        <v>367</v>
      </c>
      <c r="G274" s="216"/>
      <c r="H274" s="219">
        <v>5.3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134</v>
      </c>
      <c r="AU274" s="225" t="s">
        <v>82</v>
      </c>
      <c r="AV274" s="12" t="s">
        <v>82</v>
      </c>
      <c r="AW274" s="12" t="s">
        <v>35</v>
      </c>
      <c r="AX274" s="12" t="s">
        <v>72</v>
      </c>
      <c r="AY274" s="225" t="s">
        <v>123</v>
      </c>
    </row>
    <row r="275" spans="2:65" s="12" customFormat="1" ht="13.5">
      <c r="B275" s="215"/>
      <c r="C275" s="216"/>
      <c r="D275" s="202" t="s">
        <v>134</v>
      </c>
      <c r="E275" s="217" t="s">
        <v>21</v>
      </c>
      <c r="F275" s="218" t="s">
        <v>368</v>
      </c>
      <c r="G275" s="216"/>
      <c r="H275" s="219">
        <v>4.8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134</v>
      </c>
      <c r="AU275" s="225" t="s">
        <v>82</v>
      </c>
      <c r="AV275" s="12" t="s">
        <v>82</v>
      </c>
      <c r="AW275" s="12" t="s">
        <v>35</v>
      </c>
      <c r="AX275" s="12" t="s">
        <v>72</v>
      </c>
      <c r="AY275" s="225" t="s">
        <v>123</v>
      </c>
    </row>
    <row r="276" spans="2:65" s="12" customFormat="1" ht="13.5">
      <c r="B276" s="215"/>
      <c r="C276" s="216"/>
      <c r="D276" s="202" t="s">
        <v>134</v>
      </c>
      <c r="E276" s="217" t="s">
        <v>21</v>
      </c>
      <c r="F276" s="218" t="s">
        <v>353</v>
      </c>
      <c r="G276" s="216"/>
      <c r="H276" s="219">
        <v>3.6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134</v>
      </c>
      <c r="AU276" s="225" t="s">
        <v>82</v>
      </c>
      <c r="AV276" s="12" t="s">
        <v>82</v>
      </c>
      <c r="AW276" s="12" t="s">
        <v>35</v>
      </c>
      <c r="AX276" s="12" t="s">
        <v>72</v>
      </c>
      <c r="AY276" s="225" t="s">
        <v>123</v>
      </c>
    </row>
    <row r="277" spans="2:65" s="11" customFormat="1" ht="13.5">
      <c r="B277" s="205"/>
      <c r="C277" s="206"/>
      <c r="D277" s="202" t="s">
        <v>134</v>
      </c>
      <c r="E277" s="207" t="s">
        <v>21</v>
      </c>
      <c r="F277" s="208" t="s">
        <v>316</v>
      </c>
      <c r="G277" s="206"/>
      <c r="H277" s="207" t="s">
        <v>21</v>
      </c>
      <c r="I277" s="209"/>
      <c r="J277" s="206"/>
      <c r="K277" s="206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134</v>
      </c>
      <c r="AU277" s="214" t="s">
        <v>82</v>
      </c>
      <c r="AV277" s="11" t="s">
        <v>80</v>
      </c>
      <c r="AW277" s="11" t="s">
        <v>35</v>
      </c>
      <c r="AX277" s="11" t="s">
        <v>72</v>
      </c>
      <c r="AY277" s="214" t="s">
        <v>123</v>
      </c>
    </row>
    <row r="278" spans="2:65" s="12" customFormat="1" ht="13.5">
      <c r="B278" s="215"/>
      <c r="C278" s="216"/>
      <c r="D278" s="202" t="s">
        <v>134</v>
      </c>
      <c r="E278" s="217" t="s">
        <v>21</v>
      </c>
      <c r="F278" s="218" t="s">
        <v>369</v>
      </c>
      <c r="G278" s="216"/>
      <c r="H278" s="219">
        <v>1.75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134</v>
      </c>
      <c r="AU278" s="225" t="s">
        <v>82</v>
      </c>
      <c r="AV278" s="12" t="s">
        <v>82</v>
      </c>
      <c r="AW278" s="12" t="s">
        <v>35</v>
      </c>
      <c r="AX278" s="12" t="s">
        <v>72</v>
      </c>
      <c r="AY278" s="225" t="s">
        <v>123</v>
      </c>
    </row>
    <row r="279" spans="2:65" s="1" customFormat="1" ht="16.5" customHeight="1">
      <c r="B279" s="39"/>
      <c r="C279" s="190" t="s">
        <v>421</v>
      </c>
      <c r="D279" s="190" t="s">
        <v>125</v>
      </c>
      <c r="E279" s="191" t="s">
        <v>422</v>
      </c>
      <c r="F279" s="192" t="s">
        <v>423</v>
      </c>
      <c r="G279" s="193" t="s">
        <v>412</v>
      </c>
      <c r="H279" s="194">
        <v>1635.21</v>
      </c>
      <c r="I279" s="195"/>
      <c r="J279" s="196">
        <f>ROUND(I279*H279,2)</f>
        <v>0</v>
      </c>
      <c r="K279" s="192" t="s">
        <v>129</v>
      </c>
      <c r="L279" s="59"/>
      <c r="M279" s="197" t="s">
        <v>21</v>
      </c>
      <c r="N279" s="198" t="s">
        <v>43</v>
      </c>
      <c r="O279" s="40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AR279" s="22" t="s">
        <v>130</v>
      </c>
      <c r="AT279" s="22" t="s">
        <v>125</v>
      </c>
      <c r="AU279" s="22" t="s">
        <v>82</v>
      </c>
      <c r="AY279" s="22" t="s">
        <v>123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2" t="s">
        <v>80</v>
      </c>
      <c r="BK279" s="201">
        <f>ROUND(I279*H279,2)</f>
        <v>0</v>
      </c>
      <c r="BL279" s="22" t="s">
        <v>130</v>
      </c>
      <c r="BM279" s="22" t="s">
        <v>424</v>
      </c>
    </row>
    <row r="280" spans="2:65" s="1" customFormat="1" ht="27">
      <c r="B280" s="39"/>
      <c r="C280" s="61"/>
      <c r="D280" s="202" t="s">
        <v>132</v>
      </c>
      <c r="E280" s="61"/>
      <c r="F280" s="203" t="s">
        <v>425</v>
      </c>
      <c r="G280" s="61"/>
      <c r="H280" s="61"/>
      <c r="I280" s="161"/>
      <c r="J280" s="61"/>
      <c r="K280" s="61"/>
      <c r="L280" s="59"/>
      <c r="M280" s="204"/>
      <c r="N280" s="40"/>
      <c r="O280" s="40"/>
      <c r="P280" s="40"/>
      <c r="Q280" s="40"/>
      <c r="R280" s="40"/>
      <c r="S280" s="40"/>
      <c r="T280" s="76"/>
      <c r="AT280" s="22" t="s">
        <v>132</v>
      </c>
      <c r="AU280" s="22" t="s">
        <v>82</v>
      </c>
    </row>
    <row r="281" spans="2:65" s="12" customFormat="1" ht="13.5">
      <c r="B281" s="215"/>
      <c r="C281" s="216"/>
      <c r="D281" s="202" t="s">
        <v>134</v>
      </c>
      <c r="E281" s="217" t="s">
        <v>21</v>
      </c>
      <c r="F281" s="218" t="s">
        <v>426</v>
      </c>
      <c r="G281" s="216"/>
      <c r="H281" s="219">
        <v>301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134</v>
      </c>
      <c r="AU281" s="225" t="s">
        <v>82</v>
      </c>
      <c r="AV281" s="12" t="s">
        <v>82</v>
      </c>
      <c r="AW281" s="12" t="s">
        <v>35</v>
      </c>
      <c r="AX281" s="12" t="s">
        <v>72</v>
      </c>
      <c r="AY281" s="225" t="s">
        <v>123</v>
      </c>
    </row>
    <row r="282" spans="2:65" s="12" customFormat="1" ht="13.5">
      <c r="B282" s="215"/>
      <c r="C282" s="216"/>
      <c r="D282" s="202" t="s">
        <v>134</v>
      </c>
      <c r="E282" s="217" t="s">
        <v>21</v>
      </c>
      <c r="F282" s="218" t="s">
        <v>427</v>
      </c>
      <c r="G282" s="216"/>
      <c r="H282" s="219">
        <v>304.5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134</v>
      </c>
      <c r="AU282" s="225" t="s">
        <v>82</v>
      </c>
      <c r="AV282" s="12" t="s">
        <v>82</v>
      </c>
      <c r="AW282" s="12" t="s">
        <v>35</v>
      </c>
      <c r="AX282" s="12" t="s">
        <v>72</v>
      </c>
      <c r="AY282" s="225" t="s">
        <v>123</v>
      </c>
    </row>
    <row r="283" spans="2:65" s="11" customFormat="1" ht="13.5">
      <c r="B283" s="205"/>
      <c r="C283" s="206"/>
      <c r="D283" s="202" t="s">
        <v>134</v>
      </c>
      <c r="E283" s="207" t="s">
        <v>21</v>
      </c>
      <c r="F283" s="208" t="s">
        <v>365</v>
      </c>
      <c r="G283" s="206"/>
      <c r="H283" s="207" t="s">
        <v>21</v>
      </c>
      <c r="I283" s="209"/>
      <c r="J283" s="206"/>
      <c r="K283" s="206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134</v>
      </c>
      <c r="AU283" s="214" t="s">
        <v>82</v>
      </c>
      <c r="AV283" s="11" t="s">
        <v>80</v>
      </c>
      <c r="AW283" s="11" t="s">
        <v>35</v>
      </c>
      <c r="AX283" s="11" t="s">
        <v>72</v>
      </c>
      <c r="AY283" s="214" t="s">
        <v>123</v>
      </c>
    </row>
    <row r="284" spans="2:65" s="12" customFormat="1" ht="13.5">
      <c r="B284" s="215"/>
      <c r="C284" s="216"/>
      <c r="D284" s="202" t="s">
        <v>134</v>
      </c>
      <c r="E284" s="217" t="s">
        <v>21</v>
      </c>
      <c r="F284" s="218" t="s">
        <v>275</v>
      </c>
      <c r="G284" s="216"/>
      <c r="H284" s="219">
        <v>82.5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134</v>
      </c>
      <c r="AU284" s="225" t="s">
        <v>82</v>
      </c>
      <c r="AV284" s="12" t="s">
        <v>82</v>
      </c>
      <c r="AW284" s="12" t="s">
        <v>35</v>
      </c>
      <c r="AX284" s="12" t="s">
        <v>72</v>
      </c>
      <c r="AY284" s="225" t="s">
        <v>123</v>
      </c>
    </row>
    <row r="285" spans="2:65" s="12" customFormat="1" ht="13.5">
      <c r="B285" s="215"/>
      <c r="C285" s="216"/>
      <c r="D285" s="202" t="s">
        <v>134</v>
      </c>
      <c r="E285" s="217" t="s">
        <v>21</v>
      </c>
      <c r="F285" s="218" t="s">
        <v>276</v>
      </c>
      <c r="G285" s="216"/>
      <c r="H285" s="219">
        <v>205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134</v>
      </c>
      <c r="AU285" s="225" t="s">
        <v>82</v>
      </c>
      <c r="AV285" s="12" t="s">
        <v>82</v>
      </c>
      <c r="AW285" s="12" t="s">
        <v>35</v>
      </c>
      <c r="AX285" s="12" t="s">
        <v>72</v>
      </c>
      <c r="AY285" s="225" t="s">
        <v>123</v>
      </c>
    </row>
    <row r="286" spans="2:65" s="11" customFormat="1" ht="13.5">
      <c r="B286" s="205"/>
      <c r="C286" s="206"/>
      <c r="D286" s="202" t="s">
        <v>134</v>
      </c>
      <c r="E286" s="207" t="s">
        <v>21</v>
      </c>
      <c r="F286" s="208" t="s">
        <v>366</v>
      </c>
      <c r="G286" s="206"/>
      <c r="H286" s="207" t="s">
        <v>21</v>
      </c>
      <c r="I286" s="209"/>
      <c r="J286" s="206"/>
      <c r="K286" s="206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134</v>
      </c>
      <c r="AU286" s="214" t="s">
        <v>82</v>
      </c>
      <c r="AV286" s="11" t="s">
        <v>80</v>
      </c>
      <c r="AW286" s="11" t="s">
        <v>35</v>
      </c>
      <c r="AX286" s="11" t="s">
        <v>72</v>
      </c>
      <c r="AY286" s="214" t="s">
        <v>123</v>
      </c>
    </row>
    <row r="287" spans="2:65" s="12" customFormat="1" ht="13.5">
      <c r="B287" s="215"/>
      <c r="C287" s="216"/>
      <c r="D287" s="202" t="s">
        <v>134</v>
      </c>
      <c r="E287" s="217" t="s">
        <v>21</v>
      </c>
      <c r="F287" s="218" t="s">
        <v>367</v>
      </c>
      <c r="G287" s="216"/>
      <c r="H287" s="219">
        <v>5.3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134</v>
      </c>
      <c r="AU287" s="225" t="s">
        <v>82</v>
      </c>
      <c r="AV287" s="12" t="s">
        <v>82</v>
      </c>
      <c r="AW287" s="12" t="s">
        <v>35</v>
      </c>
      <c r="AX287" s="12" t="s">
        <v>72</v>
      </c>
      <c r="AY287" s="225" t="s">
        <v>123</v>
      </c>
    </row>
    <row r="288" spans="2:65" s="12" customFormat="1" ht="13.5">
      <c r="B288" s="215"/>
      <c r="C288" s="216"/>
      <c r="D288" s="202" t="s">
        <v>134</v>
      </c>
      <c r="E288" s="217" t="s">
        <v>21</v>
      </c>
      <c r="F288" s="218" t="s">
        <v>368</v>
      </c>
      <c r="G288" s="216"/>
      <c r="H288" s="219">
        <v>4.8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134</v>
      </c>
      <c r="AU288" s="225" t="s">
        <v>82</v>
      </c>
      <c r="AV288" s="12" t="s">
        <v>82</v>
      </c>
      <c r="AW288" s="12" t="s">
        <v>35</v>
      </c>
      <c r="AX288" s="12" t="s">
        <v>72</v>
      </c>
      <c r="AY288" s="225" t="s">
        <v>123</v>
      </c>
    </row>
    <row r="289" spans="2:65" s="12" customFormat="1" ht="13.5">
      <c r="B289" s="215"/>
      <c r="C289" s="216"/>
      <c r="D289" s="202" t="s">
        <v>134</v>
      </c>
      <c r="E289" s="217" t="s">
        <v>21</v>
      </c>
      <c r="F289" s="218" t="s">
        <v>353</v>
      </c>
      <c r="G289" s="216"/>
      <c r="H289" s="219">
        <v>3.6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134</v>
      </c>
      <c r="AU289" s="225" t="s">
        <v>82</v>
      </c>
      <c r="AV289" s="12" t="s">
        <v>82</v>
      </c>
      <c r="AW289" s="12" t="s">
        <v>35</v>
      </c>
      <c r="AX289" s="12" t="s">
        <v>72</v>
      </c>
      <c r="AY289" s="225" t="s">
        <v>123</v>
      </c>
    </row>
    <row r="290" spans="2:65" s="11" customFormat="1" ht="13.5">
      <c r="B290" s="205"/>
      <c r="C290" s="206"/>
      <c r="D290" s="202" t="s">
        <v>134</v>
      </c>
      <c r="E290" s="207" t="s">
        <v>21</v>
      </c>
      <c r="F290" s="208" t="s">
        <v>316</v>
      </c>
      <c r="G290" s="206"/>
      <c r="H290" s="207" t="s">
        <v>21</v>
      </c>
      <c r="I290" s="209"/>
      <c r="J290" s="206"/>
      <c r="K290" s="206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134</v>
      </c>
      <c r="AU290" s="214" t="s">
        <v>82</v>
      </c>
      <c r="AV290" s="11" t="s">
        <v>80</v>
      </c>
      <c r="AW290" s="11" t="s">
        <v>35</v>
      </c>
      <c r="AX290" s="11" t="s">
        <v>72</v>
      </c>
      <c r="AY290" s="214" t="s">
        <v>123</v>
      </c>
    </row>
    <row r="291" spans="2:65" s="12" customFormat="1" ht="13.5">
      <c r="B291" s="215"/>
      <c r="C291" s="216"/>
      <c r="D291" s="202" t="s">
        <v>134</v>
      </c>
      <c r="E291" s="217" t="s">
        <v>21</v>
      </c>
      <c r="F291" s="218" t="s">
        <v>369</v>
      </c>
      <c r="G291" s="216"/>
      <c r="H291" s="219">
        <v>1.75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134</v>
      </c>
      <c r="AU291" s="225" t="s">
        <v>82</v>
      </c>
      <c r="AV291" s="12" t="s">
        <v>82</v>
      </c>
      <c r="AW291" s="12" t="s">
        <v>35</v>
      </c>
      <c r="AX291" s="12" t="s">
        <v>72</v>
      </c>
      <c r="AY291" s="225" t="s">
        <v>123</v>
      </c>
    </row>
    <row r="292" spans="2:65" s="12" customFormat="1" ht="13.5">
      <c r="B292" s="215"/>
      <c r="C292" s="216"/>
      <c r="D292" s="202" t="s">
        <v>134</v>
      </c>
      <c r="E292" s="216"/>
      <c r="F292" s="218" t="s">
        <v>428</v>
      </c>
      <c r="G292" s="216"/>
      <c r="H292" s="219">
        <v>1635.21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134</v>
      </c>
      <c r="AU292" s="225" t="s">
        <v>82</v>
      </c>
      <c r="AV292" s="12" t="s">
        <v>82</v>
      </c>
      <c r="AW292" s="12" t="s">
        <v>6</v>
      </c>
      <c r="AX292" s="12" t="s">
        <v>80</v>
      </c>
      <c r="AY292" s="225" t="s">
        <v>123</v>
      </c>
    </row>
    <row r="293" spans="2:65" s="1" customFormat="1" ht="16.5" customHeight="1">
      <c r="B293" s="39"/>
      <c r="C293" s="190" t="s">
        <v>429</v>
      </c>
      <c r="D293" s="190" t="s">
        <v>125</v>
      </c>
      <c r="E293" s="191" t="s">
        <v>430</v>
      </c>
      <c r="F293" s="192" t="s">
        <v>431</v>
      </c>
      <c r="G293" s="193" t="s">
        <v>265</v>
      </c>
      <c r="H293" s="194">
        <v>57.9</v>
      </c>
      <c r="I293" s="195"/>
      <c r="J293" s="196">
        <f>ROUND(I293*H293,2)</f>
        <v>0</v>
      </c>
      <c r="K293" s="192" t="s">
        <v>129</v>
      </c>
      <c r="L293" s="59"/>
      <c r="M293" s="197" t="s">
        <v>21</v>
      </c>
      <c r="N293" s="198" t="s">
        <v>43</v>
      </c>
      <c r="O293" s="40"/>
      <c r="P293" s="199">
        <f>O293*H293</f>
        <v>0</v>
      </c>
      <c r="Q293" s="199">
        <v>0</v>
      </c>
      <c r="R293" s="199">
        <f>Q293*H293</f>
        <v>0</v>
      </c>
      <c r="S293" s="199">
        <v>0</v>
      </c>
      <c r="T293" s="200">
        <f>S293*H293</f>
        <v>0</v>
      </c>
      <c r="AR293" s="22" t="s">
        <v>130</v>
      </c>
      <c r="AT293" s="22" t="s">
        <v>125</v>
      </c>
      <c r="AU293" s="22" t="s">
        <v>82</v>
      </c>
      <c r="AY293" s="22" t="s">
        <v>123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2" t="s">
        <v>80</v>
      </c>
      <c r="BK293" s="201">
        <f>ROUND(I293*H293,2)</f>
        <v>0</v>
      </c>
      <c r="BL293" s="22" t="s">
        <v>130</v>
      </c>
      <c r="BM293" s="22" t="s">
        <v>432</v>
      </c>
    </row>
    <row r="294" spans="2:65" s="1" customFormat="1" ht="27">
      <c r="B294" s="39"/>
      <c r="C294" s="61"/>
      <c r="D294" s="202" t="s">
        <v>132</v>
      </c>
      <c r="E294" s="61"/>
      <c r="F294" s="203" t="s">
        <v>433</v>
      </c>
      <c r="G294" s="61"/>
      <c r="H294" s="61"/>
      <c r="I294" s="161"/>
      <c r="J294" s="61"/>
      <c r="K294" s="61"/>
      <c r="L294" s="59"/>
      <c r="M294" s="204"/>
      <c r="N294" s="40"/>
      <c r="O294" s="40"/>
      <c r="P294" s="40"/>
      <c r="Q294" s="40"/>
      <c r="R294" s="40"/>
      <c r="S294" s="40"/>
      <c r="T294" s="76"/>
      <c r="AT294" s="22" t="s">
        <v>132</v>
      </c>
      <c r="AU294" s="22" t="s">
        <v>82</v>
      </c>
    </row>
    <row r="295" spans="2:65" s="11" customFormat="1" ht="13.5">
      <c r="B295" s="205"/>
      <c r="C295" s="206"/>
      <c r="D295" s="202" t="s">
        <v>134</v>
      </c>
      <c r="E295" s="207" t="s">
        <v>21</v>
      </c>
      <c r="F295" s="208" t="s">
        <v>434</v>
      </c>
      <c r="G295" s="206"/>
      <c r="H295" s="207" t="s">
        <v>21</v>
      </c>
      <c r="I295" s="209"/>
      <c r="J295" s="206"/>
      <c r="K295" s="206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134</v>
      </c>
      <c r="AU295" s="214" t="s">
        <v>82</v>
      </c>
      <c r="AV295" s="11" t="s">
        <v>80</v>
      </c>
      <c r="AW295" s="11" t="s">
        <v>35</v>
      </c>
      <c r="AX295" s="11" t="s">
        <v>72</v>
      </c>
      <c r="AY295" s="214" t="s">
        <v>123</v>
      </c>
    </row>
    <row r="296" spans="2:65" s="11" customFormat="1" ht="13.5">
      <c r="B296" s="205"/>
      <c r="C296" s="206"/>
      <c r="D296" s="202" t="s">
        <v>134</v>
      </c>
      <c r="E296" s="207" t="s">
        <v>21</v>
      </c>
      <c r="F296" s="208" t="s">
        <v>310</v>
      </c>
      <c r="G296" s="206"/>
      <c r="H296" s="207" t="s">
        <v>21</v>
      </c>
      <c r="I296" s="209"/>
      <c r="J296" s="206"/>
      <c r="K296" s="206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134</v>
      </c>
      <c r="AU296" s="214" t="s">
        <v>82</v>
      </c>
      <c r="AV296" s="11" t="s">
        <v>80</v>
      </c>
      <c r="AW296" s="11" t="s">
        <v>35</v>
      </c>
      <c r="AX296" s="11" t="s">
        <v>72</v>
      </c>
      <c r="AY296" s="214" t="s">
        <v>123</v>
      </c>
    </row>
    <row r="297" spans="2:65" s="12" customFormat="1" ht="27">
      <c r="B297" s="215"/>
      <c r="C297" s="216"/>
      <c r="D297" s="202" t="s">
        <v>134</v>
      </c>
      <c r="E297" s="217" t="s">
        <v>21</v>
      </c>
      <c r="F297" s="218" t="s">
        <v>435</v>
      </c>
      <c r="G297" s="216"/>
      <c r="H297" s="219">
        <v>34.700000000000003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134</v>
      </c>
      <c r="AU297" s="225" t="s">
        <v>82</v>
      </c>
      <c r="AV297" s="12" t="s">
        <v>82</v>
      </c>
      <c r="AW297" s="12" t="s">
        <v>35</v>
      </c>
      <c r="AX297" s="12" t="s">
        <v>72</v>
      </c>
      <c r="AY297" s="225" t="s">
        <v>123</v>
      </c>
    </row>
    <row r="298" spans="2:65" s="11" customFormat="1" ht="13.5">
      <c r="B298" s="205"/>
      <c r="C298" s="206"/>
      <c r="D298" s="202" t="s">
        <v>134</v>
      </c>
      <c r="E298" s="207" t="s">
        <v>21</v>
      </c>
      <c r="F298" s="208" t="s">
        <v>312</v>
      </c>
      <c r="G298" s="206"/>
      <c r="H298" s="207" t="s">
        <v>21</v>
      </c>
      <c r="I298" s="209"/>
      <c r="J298" s="206"/>
      <c r="K298" s="206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134</v>
      </c>
      <c r="AU298" s="214" t="s">
        <v>82</v>
      </c>
      <c r="AV298" s="11" t="s">
        <v>80</v>
      </c>
      <c r="AW298" s="11" t="s">
        <v>35</v>
      </c>
      <c r="AX298" s="11" t="s">
        <v>72</v>
      </c>
      <c r="AY298" s="214" t="s">
        <v>123</v>
      </c>
    </row>
    <row r="299" spans="2:65" s="12" customFormat="1" ht="27">
      <c r="B299" s="215"/>
      <c r="C299" s="216"/>
      <c r="D299" s="202" t="s">
        <v>134</v>
      </c>
      <c r="E299" s="217" t="s">
        <v>21</v>
      </c>
      <c r="F299" s="218" t="s">
        <v>436</v>
      </c>
      <c r="G299" s="216"/>
      <c r="H299" s="219">
        <v>23.2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134</v>
      </c>
      <c r="AU299" s="225" t="s">
        <v>82</v>
      </c>
      <c r="AV299" s="12" t="s">
        <v>82</v>
      </c>
      <c r="AW299" s="12" t="s">
        <v>35</v>
      </c>
      <c r="AX299" s="12" t="s">
        <v>72</v>
      </c>
      <c r="AY299" s="225" t="s">
        <v>123</v>
      </c>
    </row>
    <row r="300" spans="2:65" s="1" customFormat="1" ht="25.5" customHeight="1">
      <c r="B300" s="39"/>
      <c r="C300" s="190" t="s">
        <v>437</v>
      </c>
      <c r="D300" s="190" t="s">
        <v>125</v>
      </c>
      <c r="E300" s="191" t="s">
        <v>438</v>
      </c>
      <c r="F300" s="192" t="s">
        <v>439</v>
      </c>
      <c r="G300" s="193" t="s">
        <v>128</v>
      </c>
      <c r="H300" s="194">
        <v>4785</v>
      </c>
      <c r="I300" s="195"/>
      <c r="J300" s="196">
        <f>ROUND(I300*H300,2)</f>
        <v>0</v>
      </c>
      <c r="K300" s="192" t="s">
        <v>129</v>
      </c>
      <c r="L300" s="59"/>
      <c r="M300" s="197" t="s">
        <v>21</v>
      </c>
      <c r="N300" s="198" t="s">
        <v>43</v>
      </c>
      <c r="O300" s="40"/>
      <c r="P300" s="199">
        <f>O300*H300</f>
        <v>0</v>
      </c>
      <c r="Q300" s="199">
        <v>0</v>
      </c>
      <c r="R300" s="199">
        <f>Q300*H300</f>
        <v>0</v>
      </c>
      <c r="S300" s="199">
        <v>0</v>
      </c>
      <c r="T300" s="200">
        <f>S300*H300</f>
        <v>0</v>
      </c>
      <c r="AR300" s="22" t="s">
        <v>130</v>
      </c>
      <c r="AT300" s="22" t="s">
        <v>125</v>
      </c>
      <c r="AU300" s="22" t="s">
        <v>82</v>
      </c>
      <c r="AY300" s="22" t="s">
        <v>123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22" t="s">
        <v>80</v>
      </c>
      <c r="BK300" s="201">
        <f>ROUND(I300*H300,2)</f>
        <v>0</v>
      </c>
      <c r="BL300" s="22" t="s">
        <v>130</v>
      </c>
      <c r="BM300" s="22" t="s">
        <v>440</v>
      </c>
    </row>
    <row r="301" spans="2:65" s="1" customFormat="1" ht="27">
      <c r="B301" s="39"/>
      <c r="C301" s="61"/>
      <c r="D301" s="202" t="s">
        <v>132</v>
      </c>
      <c r="E301" s="61"/>
      <c r="F301" s="203" t="s">
        <v>441</v>
      </c>
      <c r="G301" s="61"/>
      <c r="H301" s="61"/>
      <c r="I301" s="161"/>
      <c r="J301" s="61"/>
      <c r="K301" s="61"/>
      <c r="L301" s="59"/>
      <c r="M301" s="204"/>
      <c r="N301" s="40"/>
      <c r="O301" s="40"/>
      <c r="P301" s="40"/>
      <c r="Q301" s="40"/>
      <c r="R301" s="40"/>
      <c r="S301" s="40"/>
      <c r="T301" s="76"/>
      <c r="AT301" s="22" t="s">
        <v>132</v>
      </c>
      <c r="AU301" s="22" t="s">
        <v>82</v>
      </c>
    </row>
    <row r="302" spans="2:65" s="12" customFormat="1" ht="13.5">
      <c r="B302" s="215"/>
      <c r="C302" s="216"/>
      <c r="D302" s="202" t="s">
        <v>134</v>
      </c>
      <c r="E302" s="217" t="s">
        <v>21</v>
      </c>
      <c r="F302" s="218" t="s">
        <v>442</v>
      </c>
      <c r="G302" s="216"/>
      <c r="H302" s="219">
        <v>2530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134</v>
      </c>
      <c r="AU302" s="225" t="s">
        <v>82</v>
      </c>
      <c r="AV302" s="12" t="s">
        <v>82</v>
      </c>
      <c r="AW302" s="12" t="s">
        <v>35</v>
      </c>
      <c r="AX302" s="12" t="s">
        <v>72</v>
      </c>
      <c r="AY302" s="225" t="s">
        <v>123</v>
      </c>
    </row>
    <row r="303" spans="2:65" s="12" customFormat="1" ht="13.5">
      <c r="B303" s="215"/>
      <c r="C303" s="216"/>
      <c r="D303" s="202" t="s">
        <v>134</v>
      </c>
      <c r="E303" s="217" t="s">
        <v>21</v>
      </c>
      <c r="F303" s="218" t="s">
        <v>443</v>
      </c>
      <c r="G303" s="216"/>
      <c r="H303" s="219">
        <v>2255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134</v>
      </c>
      <c r="AU303" s="225" t="s">
        <v>82</v>
      </c>
      <c r="AV303" s="12" t="s">
        <v>82</v>
      </c>
      <c r="AW303" s="12" t="s">
        <v>35</v>
      </c>
      <c r="AX303" s="12" t="s">
        <v>72</v>
      </c>
      <c r="AY303" s="225" t="s">
        <v>123</v>
      </c>
    </row>
    <row r="304" spans="2:65" s="1" customFormat="1" ht="16.5" customHeight="1">
      <c r="B304" s="39"/>
      <c r="C304" s="230" t="s">
        <v>444</v>
      </c>
      <c r="D304" s="230" t="s">
        <v>409</v>
      </c>
      <c r="E304" s="231" t="s">
        <v>445</v>
      </c>
      <c r="F304" s="232" t="s">
        <v>446</v>
      </c>
      <c r="G304" s="233" t="s">
        <v>412</v>
      </c>
      <c r="H304" s="234">
        <v>486</v>
      </c>
      <c r="I304" s="235"/>
      <c r="J304" s="236">
        <f>ROUND(I304*H304,2)</f>
        <v>0</v>
      </c>
      <c r="K304" s="232" t="s">
        <v>21</v>
      </c>
      <c r="L304" s="237"/>
      <c r="M304" s="238" t="s">
        <v>21</v>
      </c>
      <c r="N304" s="239" t="s">
        <v>43</v>
      </c>
      <c r="O304" s="40"/>
      <c r="P304" s="199">
        <f>O304*H304</f>
        <v>0</v>
      </c>
      <c r="Q304" s="199">
        <v>1</v>
      </c>
      <c r="R304" s="199">
        <f>Q304*H304</f>
        <v>486</v>
      </c>
      <c r="S304" s="199">
        <v>0</v>
      </c>
      <c r="T304" s="200">
        <f>S304*H304</f>
        <v>0</v>
      </c>
      <c r="AR304" s="22" t="s">
        <v>186</v>
      </c>
      <c r="AT304" s="22" t="s">
        <v>409</v>
      </c>
      <c r="AU304" s="22" t="s">
        <v>82</v>
      </c>
      <c r="AY304" s="22" t="s">
        <v>123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2" t="s">
        <v>80</v>
      </c>
      <c r="BK304" s="201">
        <f>ROUND(I304*H304,2)</f>
        <v>0</v>
      </c>
      <c r="BL304" s="22" t="s">
        <v>130</v>
      </c>
      <c r="BM304" s="22" t="s">
        <v>447</v>
      </c>
    </row>
    <row r="305" spans="2:65" s="1" customFormat="1" ht="13.5">
      <c r="B305" s="39"/>
      <c r="C305" s="61"/>
      <c r="D305" s="202" t="s">
        <v>132</v>
      </c>
      <c r="E305" s="61"/>
      <c r="F305" s="203" t="s">
        <v>446</v>
      </c>
      <c r="G305" s="61"/>
      <c r="H305" s="61"/>
      <c r="I305" s="161"/>
      <c r="J305" s="61"/>
      <c r="K305" s="61"/>
      <c r="L305" s="59"/>
      <c r="M305" s="204"/>
      <c r="N305" s="40"/>
      <c r="O305" s="40"/>
      <c r="P305" s="40"/>
      <c r="Q305" s="40"/>
      <c r="R305" s="40"/>
      <c r="S305" s="40"/>
      <c r="T305" s="76"/>
      <c r="AT305" s="22" t="s">
        <v>132</v>
      </c>
      <c r="AU305" s="22" t="s">
        <v>82</v>
      </c>
    </row>
    <row r="306" spans="2:65" s="12" customFormat="1" ht="13.5">
      <c r="B306" s="215"/>
      <c r="C306" s="216"/>
      <c r="D306" s="202" t="s">
        <v>134</v>
      </c>
      <c r="E306" s="217" t="s">
        <v>21</v>
      </c>
      <c r="F306" s="218" t="s">
        <v>448</v>
      </c>
      <c r="G306" s="216"/>
      <c r="H306" s="219">
        <v>145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134</v>
      </c>
      <c r="AU306" s="225" t="s">
        <v>82</v>
      </c>
      <c r="AV306" s="12" t="s">
        <v>82</v>
      </c>
      <c r="AW306" s="12" t="s">
        <v>35</v>
      </c>
      <c r="AX306" s="12" t="s">
        <v>72</v>
      </c>
      <c r="AY306" s="225" t="s">
        <v>123</v>
      </c>
    </row>
    <row r="307" spans="2:65" s="12" customFormat="1" ht="13.5">
      <c r="B307" s="215"/>
      <c r="C307" s="216"/>
      <c r="D307" s="202" t="s">
        <v>134</v>
      </c>
      <c r="E307" s="217" t="s">
        <v>21</v>
      </c>
      <c r="F307" s="218" t="s">
        <v>449</v>
      </c>
      <c r="G307" s="216"/>
      <c r="H307" s="219">
        <v>125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134</v>
      </c>
      <c r="AU307" s="225" t="s">
        <v>82</v>
      </c>
      <c r="AV307" s="12" t="s">
        <v>82</v>
      </c>
      <c r="AW307" s="12" t="s">
        <v>35</v>
      </c>
      <c r="AX307" s="12" t="s">
        <v>72</v>
      </c>
      <c r="AY307" s="225" t="s">
        <v>123</v>
      </c>
    </row>
    <row r="308" spans="2:65" s="12" customFormat="1" ht="13.5">
      <c r="B308" s="215"/>
      <c r="C308" s="216"/>
      <c r="D308" s="202" t="s">
        <v>134</v>
      </c>
      <c r="E308" s="216"/>
      <c r="F308" s="218" t="s">
        <v>450</v>
      </c>
      <c r="G308" s="216"/>
      <c r="H308" s="219">
        <v>486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134</v>
      </c>
      <c r="AU308" s="225" t="s">
        <v>82</v>
      </c>
      <c r="AV308" s="12" t="s">
        <v>82</v>
      </c>
      <c r="AW308" s="12" t="s">
        <v>6</v>
      </c>
      <c r="AX308" s="12" t="s">
        <v>80</v>
      </c>
      <c r="AY308" s="225" t="s">
        <v>123</v>
      </c>
    </row>
    <row r="309" spans="2:65" s="1" customFormat="1" ht="16.5" customHeight="1">
      <c r="B309" s="39"/>
      <c r="C309" s="190" t="s">
        <v>451</v>
      </c>
      <c r="D309" s="190" t="s">
        <v>125</v>
      </c>
      <c r="E309" s="191" t="s">
        <v>452</v>
      </c>
      <c r="F309" s="192" t="s">
        <v>453</v>
      </c>
      <c r="G309" s="193" t="s">
        <v>128</v>
      </c>
      <c r="H309" s="194">
        <v>747</v>
      </c>
      <c r="I309" s="195"/>
      <c r="J309" s="196">
        <f>ROUND(I309*H309,2)</f>
        <v>0</v>
      </c>
      <c r="K309" s="192" t="s">
        <v>129</v>
      </c>
      <c r="L309" s="59"/>
      <c r="M309" s="197" t="s">
        <v>21</v>
      </c>
      <c r="N309" s="198" t="s">
        <v>43</v>
      </c>
      <c r="O309" s="40"/>
      <c r="P309" s="199">
        <f>O309*H309</f>
        <v>0</v>
      </c>
      <c r="Q309" s="199">
        <v>0</v>
      </c>
      <c r="R309" s="199">
        <f>Q309*H309</f>
        <v>0</v>
      </c>
      <c r="S309" s="199">
        <v>0</v>
      </c>
      <c r="T309" s="200">
        <f>S309*H309</f>
        <v>0</v>
      </c>
      <c r="AR309" s="22" t="s">
        <v>130</v>
      </c>
      <c r="AT309" s="22" t="s">
        <v>125</v>
      </c>
      <c r="AU309" s="22" t="s">
        <v>82</v>
      </c>
      <c r="AY309" s="22" t="s">
        <v>123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2" t="s">
        <v>80</v>
      </c>
      <c r="BK309" s="201">
        <f>ROUND(I309*H309,2)</f>
        <v>0</v>
      </c>
      <c r="BL309" s="22" t="s">
        <v>130</v>
      </c>
      <c r="BM309" s="22" t="s">
        <v>454</v>
      </c>
    </row>
    <row r="310" spans="2:65" s="1" customFormat="1" ht="13.5">
      <c r="B310" s="39"/>
      <c r="C310" s="61"/>
      <c r="D310" s="202" t="s">
        <v>132</v>
      </c>
      <c r="E310" s="61"/>
      <c r="F310" s="203" t="s">
        <v>455</v>
      </c>
      <c r="G310" s="61"/>
      <c r="H310" s="61"/>
      <c r="I310" s="161"/>
      <c r="J310" s="61"/>
      <c r="K310" s="61"/>
      <c r="L310" s="59"/>
      <c r="M310" s="204"/>
      <c r="N310" s="40"/>
      <c r="O310" s="40"/>
      <c r="P310" s="40"/>
      <c r="Q310" s="40"/>
      <c r="R310" s="40"/>
      <c r="S310" s="40"/>
      <c r="T310" s="76"/>
      <c r="AT310" s="22" t="s">
        <v>132</v>
      </c>
      <c r="AU310" s="22" t="s">
        <v>82</v>
      </c>
    </row>
    <row r="311" spans="2:65" s="12" customFormat="1" ht="13.5">
      <c r="B311" s="215"/>
      <c r="C311" s="216"/>
      <c r="D311" s="202" t="s">
        <v>134</v>
      </c>
      <c r="E311" s="217" t="s">
        <v>21</v>
      </c>
      <c r="F311" s="218" t="s">
        <v>456</v>
      </c>
      <c r="G311" s="216"/>
      <c r="H311" s="219">
        <v>544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134</v>
      </c>
      <c r="AU311" s="225" t="s">
        <v>82</v>
      </c>
      <c r="AV311" s="12" t="s">
        <v>82</v>
      </c>
      <c r="AW311" s="12" t="s">
        <v>35</v>
      </c>
      <c r="AX311" s="12" t="s">
        <v>72</v>
      </c>
      <c r="AY311" s="225" t="s">
        <v>123</v>
      </c>
    </row>
    <row r="312" spans="2:65" s="12" customFormat="1" ht="13.5">
      <c r="B312" s="215"/>
      <c r="C312" s="216"/>
      <c r="D312" s="202" t="s">
        <v>134</v>
      </c>
      <c r="E312" s="217" t="s">
        <v>21</v>
      </c>
      <c r="F312" s="218" t="s">
        <v>457</v>
      </c>
      <c r="G312" s="216"/>
      <c r="H312" s="219">
        <v>203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134</v>
      </c>
      <c r="AU312" s="225" t="s">
        <v>82</v>
      </c>
      <c r="AV312" s="12" t="s">
        <v>82</v>
      </c>
      <c r="AW312" s="12" t="s">
        <v>35</v>
      </c>
      <c r="AX312" s="12" t="s">
        <v>72</v>
      </c>
      <c r="AY312" s="225" t="s">
        <v>123</v>
      </c>
    </row>
    <row r="313" spans="2:65" s="1" customFormat="1" ht="25.5" customHeight="1">
      <c r="B313" s="39"/>
      <c r="C313" s="190" t="s">
        <v>458</v>
      </c>
      <c r="D313" s="190" t="s">
        <v>125</v>
      </c>
      <c r="E313" s="191" t="s">
        <v>459</v>
      </c>
      <c r="F313" s="192" t="s">
        <v>460</v>
      </c>
      <c r="G313" s="193" t="s">
        <v>461</v>
      </c>
      <c r="H313" s="194">
        <v>300</v>
      </c>
      <c r="I313" s="195"/>
      <c r="J313" s="196">
        <f>ROUND(I313*H313,2)</f>
        <v>0</v>
      </c>
      <c r="K313" s="192" t="s">
        <v>129</v>
      </c>
      <c r="L313" s="59"/>
      <c r="M313" s="197" t="s">
        <v>21</v>
      </c>
      <c r="N313" s="198" t="s">
        <v>43</v>
      </c>
      <c r="O313" s="40"/>
      <c r="P313" s="199">
        <f>O313*H313</f>
        <v>0</v>
      </c>
      <c r="Q313" s="199">
        <v>1.125E-2</v>
      </c>
      <c r="R313" s="199">
        <f>Q313*H313</f>
        <v>3.375</v>
      </c>
      <c r="S313" s="199">
        <v>0</v>
      </c>
      <c r="T313" s="200">
        <f>S313*H313</f>
        <v>0</v>
      </c>
      <c r="AR313" s="22" t="s">
        <v>130</v>
      </c>
      <c r="AT313" s="22" t="s">
        <v>125</v>
      </c>
      <c r="AU313" s="22" t="s">
        <v>82</v>
      </c>
      <c r="AY313" s="22" t="s">
        <v>123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2" t="s">
        <v>80</v>
      </c>
      <c r="BK313" s="201">
        <f>ROUND(I313*H313,2)</f>
        <v>0</v>
      </c>
      <c r="BL313" s="22" t="s">
        <v>130</v>
      </c>
      <c r="BM313" s="22" t="s">
        <v>462</v>
      </c>
    </row>
    <row r="314" spans="2:65" s="1" customFormat="1" ht="27">
      <c r="B314" s="39"/>
      <c r="C314" s="61"/>
      <c r="D314" s="202" t="s">
        <v>132</v>
      </c>
      <c r="E314" s="61"/>
      <c r="F314" s="203" t="s">
        <v>463</v>
      </c>
      <c r="G314" s="61"/>
      <c r="H314" s="61"/>
      <c r="I314" s="161"/>
      <c r="J314" s="61"/>
      <c r="K314" s="61"/>
      <c r="L314" s="59"/>
      <c r="M314" s="204"/>
      <c r="N314" s="40"/>
      <c r="O314" s="40"/>
      <c r="P314" s="40"/>
      <c r="Q314" s="40"/>
      <c r="R314" s="40"/>
      <c r="S314" s="40"/>
      <c r="T314" s="76"/>
      <c r="AT314" s="22" t="s">
        <v>132</v>
      </c>
      <c r="AU314" s="22" t="s">
        <v>82</v>
      </c>
    </row>
    <row r="315" spans="2:65" s="11" customFormat="1" ht="27">
      <c r="B315" s="205"/>
      <c r="C315" s="206"/>
      <c r="D315" s="202" t="s">
        <v>134</v>
      </c>
      <c r="E315" s="207" t="s">
        <v>21</v>
      </c>
      <c r="F315" s="208" t="s">
        <v>464</v>
      </c>
      <c r="G315" s="206"/>
      <c r="H315" s="207" t="s">
        <v>21</v>
      </c>
      <c r="I315" s="209"/>
      <c r="J315" s="206"/>
      <c r="K315" s="206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134</v>
      </c>
      <c r="AU315" s="214" t="s">
        <v>82</v>
      </c>
      <c r="AV315" s="11" t="s">
        <v>80</v>
      </c>
      <c r="AW315" s="11" t="s">
        <v>35</v>
      </c>
      <c r="AX315" s="11" t="s">
        <v>72</v>
      </c>
      <c r="AY315" s="214" t="s">
        <v>123</v>
      </c>
    </row>
    <row r="316" spans="2:65" s="12" customFormat="1" ht="13.5">
      <c r="B316" s="215"/>
      <c r="C316" s="216"/>
      <c r="D316" s="202" t="s">
        <v>134</v>
      </c>
      <c r="E316" s="217" t="s">
        <v>21</v>
      </c>
      <c r="F316" s="218" t="s">
        <v>465</v>
      </c>
      <c r="G316" s="216"/>
      <c r="H316" s="219">
        <v>300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134</v>
      </c>
      <c r="AU316" s="225" t="s">
        <v>82</v>
      </c>
      <c r="AV316" s="12" t="s">
        <v>82</v>
      </c>
      <c r="AW316" s="12" t="s">
        <v>35</v>
      </c>
      <c r="AX316" s="12" t="s">
        <v>72</v>
      </c>
      <c r="AY316" s="225" t="s">
        <v>123</v>
      </c>
    </row>
    <row r="317" spans="2:65" s="1" customFormat="1" ht="25.5" customHeight="1">
      <c r="B317" s="39"/>
      <c r="C317" s="190" t="s">
        <v>466</v>
      </c>
      <c r="D317" s="190" t="s">
        <v>125</v>
      </c>
      <c r="E317" s="191" t="s">
        <v>467</v>
      </c>
      <c r="F317" s="192" t="s">
        <v>468</v>
      </c>
      <c r="G317" s="193" t="s">
        <v>461</v>
      </c>
      <c r="H317" s="194">
        <v>300</v>
      </c>
      <c r="I317" s="195"/>
      <c r="J317" s="196">
        <f>ROUND(I317*H317,2)</f>
        <v>0</v>
      </c>
      <c r="K317" s="192" t="s">
        <v>129</v>
      </c>
      <c r="L317" s="59"/>
      <c r="M317" s="197" t="s">
        <v>21</v>
      </c>
      <c r="N317" s="198" t="s">
        <v>43</v>
      </c>
      <c r="O317" s="40"/>
      <c r="P317" s="199">
        <f>O317*H317</f>
        <v>0</v>
      </c>
      <c r="Q317" s="199">
        <v>0</v>
      </c>
      <c r="R317" s="199">
        <f>Q317*H317</f>
        <v>0</v>
      </c>
      <c r="S317" s="199">
        <v>0</v>
      </c>
      <c r="T317" s="200">
        <f>S317*H317</f>
        <v>0</v>
      </c>
      <c r="AR317" s="22" t="s">
        <v>130</v>
      </c>
      <c r="AT317" s="22" t="s">
        <v>125</v>
      </c>
      <c r="AU317" s="22" t="s">
        <v>82</v>
      </c>
      <c r="AY317" s="22" t="s">
        <v>123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2" t="s">
        <v>80</v>
      </c>
      <c r="BK317" s="201">
        <f>ROUND(I317*H317,2)</f>
        <v>0</v>
      </c>
      <c r="BL317" s="22" t="s">
        <v>130</v>
      </c>
      <c r="BM317" s="22" t="s">
        <v>469</v>
      </c>
    </row>
    <row r="318" spans="2:65" s="1" customFormat="1" ht="27">
      <c r="B318" s="39"/>
      <c r="C318" s="61"/>
      <c r="D318" s="202" t="s">
        <v>132</v>
      </c>
      <c r="E318" s="61"/>
      <c r="F318" s="203" t="s">
        <v>470</v>
      </c>
      <c r="G318" s="61"/>
      <c r="H318" s="61"/>
      <c r="I318" s="161"/>
      <c r="J318" s="61"/>
      <c r="K318" s="61"/>
      <c r="L318" s="59"/>
      <c r="M318" s="204"/>
      <c r="N318" s="40"/>
      <c r="O318" s="40"/>
      <c r="P318" s="40"/>
      <c r="Q318" s="40"/>
      <c r="R318" s="40"/>
      <c r="S318" s="40"/>
      <c r="T318" s="76"/>
      <c r="AT318" s="22" t="s">
        <v>132</v>
      </c>
      <c r="AU318" s="22" t="s">
        <v>82</v>
      </c>
    </row>
    <row r="319" spans="2:65" s="11" customFormat="1" ht="27">
      <c r="B319" s="205"/>
      <c r="C319" s="206"/>
      <c r="D319" s="202" t="s">
        <v>134</v>
      </c>
      <c r="E319" s="207" t="s">
        <v>21</v>
      </c>
      <c r="F319" s="208" t="s">
        <v>464</v>
      </c>
      <c r="G319" s="206"/>
      <c r="H319" s="207" t="s">
        <v>21</v>
      </c>
      <c r="I319" s="209"/>
      <c r="J319" s="206"/>
      <c r="K319" s="206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134</v>
      </c>
      <c r="AU319" s="214" t="s">
        <v>82</v>
      </c>
      <c r="AV319" s="11" t="s">
        <v>80</v>
      </c>
      <c r="AW319" s="11" t="s">
        <v>35</v>
      </c>
      <c r="AX319" s="11" t="s">
        <v>72</v>
      </c>
      <c r="AY319" s="214" t="s">
        <v>123</v>
      </c>
    </row>
    <row r="320" spans="2:65" s="12" customFormat="1" ht="13.5">
      <c r="B320" s="215"/>
      <c r="C320" s="216"/>
      <c r="D320" s="202" t="s">
        <v>134</v>
      </c>
      <c r="E320" s="217" t="s">
        <v>21</v>
      </c>
      <c r="F320" s="218" t="s">
        <v>465</v>
      </c>
      <c r="G320" s="216"/>
      <c r="H320" s="219">
        <v>300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134</v>
      </c>
      <c r="AU320" s="225" t="s">
        <v>82</v>
      </c>
      <c r="AV320" s="12" t="s">
        <v>82</v>
      </c>
      <c r="AW320" s="12" t="s">
        <v>35</v>
      </c>
      <c r="AX320" s="12" t="s">
        <v>72</v>
      </c>
      <c r="AY320" s="225" t="s">
        <v>123</v>
      </c>
    </row>
    <row r="321" spans="2:65" s="10" customFormat="1" ht="29.85" customHeight="1">
      <c r="B321" s="174"/>
      <c r="C321" s="175"/>
      <c r="D321" s="176" t="s">
        <v>71</v>
      </c>
      <c r="E321" s="188" t="s">
        <v>82</v>
      </c>
      <c r="F321" s="188" t="s">
        <v>471</v>
      </c>
      <c r="G321" s="175"/>
      <c r="H321" s="175"/>
      <c r="I321" s="178"/>
      <c r="J321" s="189">
        <f>BK321</f>
        <v>0</v>
      </c>
      <c r="K321" s="175"/>
      <c r="L321" s="180"/>
      <c r="M321" s="181"/>
      <c r="N321" s="182"/>
      <c r="O321" s="182"/>
      <c r="P321" s="183">
        <f>SUM(P322:P325)</f>
        <v>0</v>
      </c>
      <c r="Q321" s="182"/>
      <c r="R321" s="183">
        <f>SUM(R322:R325)</f>
        <v>1.775172</v>
      </c>
      <c r="S321" s="182"/>
      <c r="T321" s="184">
        <f>SUM(T322:T325)</f>
        <v>0</v>
      </c>
      <c r="AR321" s="185" t="s">
        <v>80</v>
      </c>
      <c r="AT321" s="186" t="s">
        <v>71</v>
      </c>
      <c r="AU321" s="186" t="s">
        <v>80</v>
      </c>
      <c r="AY321" s="185" t="s">
        <v>123</v>
      </c>
      <c r="BK321" s="187">
        <f>SUM(BK322:BK325)</f>
        <v>0</v>
      </c>
    </row>
    <row r="322" spans="2:65" s="1" customFormat="1" ht="16.5" customHeight="1">
      <c r="B322" s="39"/>
      <c r="C322" s="190" t="s">
        <v>472</v>
      </c>
      <c r="D322" s="190" t="s">
        <v>125</v>
      </c>
      <c r="E322" s="191" t="s">
        <v>473</v>
      </c>
      <c r="F322" s="192" t="s">
        <v>474</v>
      </c>
      <c r="G322" s="193" t="s">
        <v>265</v>
      </c>
      <c r="H322" s="194">
        <v>0.7</v>
      </c>
      <c r="I322" s="195"/>
      <c r="J322" s="196">
        <f>ROUND(I322*H322,2)</f>
        <v>0</v>
      </c>
      <c r="K322" s="192" t="s">
        <v>129</v>
      </c>
      <c r="L322" s="59"/>
      <c r="M322" s="197" t="s">
        <v>21</v>
      </c>
      <c r="N322" s="198" t="s">
        <v>43</v>
      </c>
      <c r="O322" s="40"/>
      <c r="P322" s="199">
        <f>O322*H322</f>
        <v>0</v>
      </c>
      <c r="Q322" s="199">
        <v>2.5359600000000002</v>
      </c>
      <c r="R322" s="199">
        <f>Q322*H322</f>
        <v>1.775172</v>
      </c>
      <c r="S322" s="199">
        <v>0</v>
      </c>
      <c r="T322" s="200">
        <f>S322*H322</f>
        <v>0</v>
      </c>
      <c r="AR322" s="22" t="s">
        <v>130</v>
      </c>
      <c r="AT322" s="22" t="s">
        <v>125</v>
      </c>
      <c r="AU322" s="22" t="s">
        <v>82</v>
      </c>
      <c r="AY322" s="22" t="s">
        <v>123</v>
      </c>
      <c r="BE322" s="201">
        <f>IF(N322="základní",J322,0)</f>
        <v>0</v>
      </c>
      <c r="BF322" s="201">
        <f>IF(N322="snížená",J322,0)</f>
        <v>0</v>
      </c>
      <c r="BG322" s="201">
        <f>IF(N322="zákl. přenesená",J322,0)</f>
        <v>0</v>
      </c>
      <c r="BH322" s="201">
        <f>IF(N322="sníž. přenesená",J322,0)</f>
        <v>0</v>
      </c>
      <c r="BI322" s="201">
        <f>IF(N322="nulová",J322,0)</f>
        <v>0</v>
      </c>
      <c r="BJ322" s="22" t="s">
        <v>80</v>
      </c>
      <c r="BK322" s="201">
        <f>ROUND(I322*H322,2)</f>
        <v>0</v>
      </c>
      <c r="BL322" s="22" t="s">
        <v>130</v>
      </c>
      <c r="BM322" s="22" t="s">
        <v>475</v>
      </c>
    </row>
    <row r="323" spans="2:65" s="1" customFormat="1" ht="27">
      <c r="B323" s="39"/>
      <c r="C323" s="61"/>
      <c r="D323" s="202" t="s">
        <v>132</v>
      </c>
      <c r="E323" s="61"/>
      <c r="F323" s="203" t="s">
        <v>476</v>
      </c>
      <c r="G323" s="61"/>
      <c r="H323" s="61"/>
      <c r="I323" s="161"/>
      <c r="J323" s="61"/>
      <c r="K323" s="61"/>
      <c r="L323" s="59"/>
      <c r="M323" s="204"/>
      <c r="N323" s="40"/>
      <c r="O323" s="40"/>
      <c r="P323" s="40"/>
      <c r="Q323" s="40"/>
      <c r="R323" s="40"/>
      <c r="S323" s="40"/>
      <c r="T323" s="76"/>
      <c r="AT323" s="22" t="s">
        <v>132</v>
      </c>
      <c r="AU323" s="22" t="s">
        <v>82</v>
      </c>
    </row>
    <row r="324" spans="2:65" s="11" customFormat="1" ht="13.5">
      <c r="B324" s="205"/>
      <c r="C324" s="206"/>
      <c r="D324" s="202" t="s">
        <v>134</v>
      </c>
      <c r="E324" s="207" t="s">
        <v>21</v>
      </c>
      <c r="F324" s="208" t="s">
        <v>477</v>
      </c>
      <c r="G324" s="206"/>
      <c r="H324" s="207" t="s">
        <v>21</v>
      </c>
      <c r="I324" s="209"/>
      <c r="J324" s="206"/>
      <c r="K324" s="206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134</v>
      </c>
      <c r="AU324" s="214" t="s">
        <v>82</v>
      </c>
      <c r="AV324" s="11" t="s">
        <v>80</v>
      </c>
      <c r="AW324" s="11" t="s">
        <v>35</v>
      </c>
      <c r="AX324" s="11" t="s">
        <v>72</v>
      </c>
      <c r="AY324" s="214" t="s">
        <v>123</v>
      </c>
    </row>
    <row r="325" spans="2:65" s="12" customFormat="1" ht="13.5">
      <c r="B325" s="215"/>
      <c r="C325" s="216"/>
      <c r="D325" s="202" t="s">
        <v>134</v>
      </c>
      <c r="E325" s="217" t="s">
        <v>21</v>
      </c>
      <c r="F325" s="218" t="s">
        <v>478</v>
      </c>
      <c r="G325" s="216"/>
      <c r="H325" s="219">
        <v>0.7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134</v>
      </c>
      <c r="AU325" s="225" t="s">
        <v>82</v>
      </c>
      <c r="AV325" s="12" t="s">
        <v>82</v>
      </c>
      <c r="AW325" s="12" t="s">
        <v>35</v>
      </c>
      <c r="AX325" s="12" t="s">
        <v>72</v>
      </c>
      <c r="AY325" s="225" t="s">
        <v>123</v>
      </c>
    </row>
    <row r="326" spans="2:65" s="10" customFormat="1" ht="29.85" customHeight="1">
      <c r="B326" s="174"/>
      <c r="C326" s="175"/>
      <c r="D326" s="176" t="s">
        <v>71</v>
      </c>
      <c r="E326" s="188" t="s">
        <v>130</v>
      </c>
      <c r="F326" s="188" t="s">
        <v>479</v>
      </c>
      <c r="G326" s="175"/>
      <c r="H326" s="175"/>
      <c r="I326" s="178"/>
      <c r="J326" s="189">
        <f>BK326</f>
        <v>0</v>
      </c>
      <c r="K326" s="175"/>
      <c r="L326" s="180"/>
      <c r="M326" s="181"/>
      <c r="N326" s="182"/>
      <c r="O326" s="182"/>
      <c r="P326" s="183">
        <f>SUM(P327:P342)</f>
        <v>0</v>
      </c>
      <c r="Q326" s="182"/>
      <c r="R326" s="183">
        <f>SUM(R327:R342)</f>
        <v>11.307395</v>
      </c>
      <c r="S326" s="182"/>
      <c r="T326" s="184">
        <f>SUM(T327:T342)</f>
        <v>0</v>
      </c>
      <c r="AR326" s="185" t="s">
        <v>80</v>
      </c>
      <c r="AT326" s="186" t="s">
        <v>71</v>
      </c>
      <c r="AU326" s="186" t="s">
        <v>80</v>
      </c>
      <c r="AY326" s="185" t="s">
        <v>123</v>
      </c>
      <c r="BK326" s="187">
        <f>SUM(BK327:BK342)</f>
        <v>0</v>
      </c>
    </row>
    <row r="327" spans="2:65" s="1" customFormat="1" ht="16.5" customHeight="1">
      <c r="B327" s="39"/>
      <c r="C327" s="190" t="s">
        <v>480</v>
      </c>
      <c r="D327" s="190" t="s">
        <v>125</v>
      </c>
      <c r="E327" s="191" t="s">
        <v>481</v>
      </c>
      <c r="F327" s="192" t="s">
        <v>482</v>
      </c>
      <c r="G327" s="193" t="s">
        <v>128</v>
      </c>
      <c r="H327" s="194">
        <v>12.5</v>
      </c>
      <c r="I327" s="195"/>
      <c r="J327" s="196">
        <f>ROUND(I327*H327,2)</f>
        <v>0</v>
      </c>
      <c r="K327" s="192" t="s">
        <v>129</v>
      </c>
      <c r="L327" s="59"/>
      <c r="M327" s="197" t="s">
        <v>21</v>
      </c>
      <c r="N327" s="198" t="s">
        <v>43</v>
      </c>
      <c r="O327" s="40"/>
      <c r="P327" s="199">
        <f>O327*H327</f>
        <v>0</v>
      </c>
      <c r="Q327" s="199">
        <v>0.22797999999999999</v>
      </c>
      <c r="R327" s="199">
        <f>Q327*H327</f>
        <v>2.8497499999999998</v>
      </c>
      <c r="S327" s="199">
        <v>0</v>
      </c>
      <c r="T327" s="200">
        <f>S327*H327</f>
        <v>0</v>
      </c>
      <c r="AR327" s="22" t="s">
        <v>130</v>
      </c>
      <c r="AT327" s="22" t="s">
        <v>125</v>
      </c>
      <c r="AU327" s="22" t="s">
        <v>82</v>
      </c>
      <c r="AY327" s="22" t="s">
        <v>123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2" t="s">
        <v>80</v>
      </c>
      <c r="BK327" s="201">
        <f>ROUND(I327*H327,2)</f>
        <v>0</v>
      </c>
      <c r="BL327" s="22" t="s">
        <v>130</v>
      </c>
      <c r="BM327" s="22" t="s">
        <v>483</v>
      </c>
    </row>
    <row r="328" spans="2:65" s="1" customFormat="1" ht="13.5">
      <c r="B328" s="39"/>
      <c r="C328" s="61"/>
      <c r="D328" s="202" t="s">
        <v>132</v>
      </c>
      <c r="E328" s="61"/>
      <c r="F328" s="203" t="s">
        <v>484</v>
      </c>
      <c r="G328" s="61"/>
      <c r="H328" s="61"/>
      <c r="I328" s="161"/>
      <c r="J328" s="61"/>
      <c r="K328" s="61"/>
      <c r="L328" s="59"/>
      <c r="M328" s="204"/>
      <c r="N328" s="40"/>
      <c r="O328" s="40"/>
      <c r="P328" s="40"/>
      <c r="Q328" s="40"/>
      <c r="R328" s="40"/>
      <c r="S328" s="40"/>
      <c r="T328" s="76"/>
      <c r="AT328" s="22" t="s">
        <v>132</v>
      </c>
      <c r="AU328" s="22" t="s">
        <v>82</v>
      </c>
    </row>
    <row r="329" spans="2:65" s="11" customFormat="1" ht="13.5">
      <c r="B329" s="205"/>
      <c r="C329" s="206"/>
      <c r="D329" s="202" t="s">
        <v>134</v>
      </c>
      <c r="E329" s="207" t="s">
        <v>21</v>
      </c>
      <c r="F329" s="208" t="s">
        <v>310</v>
      </c>
      <c r="G329" s="206"/>
      <c r="H329" s="207" t="s">
        <v>21</v>
      </c>
      <c r="I329" s="209"/>
      <c r="J329" s="206"/>
      <c r="K329" s="206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134</v>
      </c>
      <c r="AU329" s="214" t="s">
        <v>82</v>
      </c>
      <c r="AV329" s="11" t="s">
        <v>80</v>
      </c>
      <c r="AW329" s="11" t="s">
        <v>35</v>
      </c>
      <c r="AX329" s="11" t="s">
        <v>72</v>
      </c>
      <c r="AY329" s="214" t="s">
        <v>123</v>
      </c>
    </row>
    <row r="330" spans="2:65" s="12" customFormat="1" ht="27">
      <c r="B330" s="215"/>
      <c r="C330" s="216"/>
      <c r="D330" s="202" t="s">
        <v>134</v>
      </c>
      <c r="E330" s="217" t="s">
        <v>21</v>
      </c>
      <c r="F330" s="218" t="s">
        <v>485</v>
      </c>
      <c r="G330" s="216"/>
      <c r="H330" s="219">
        <v>7.5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134</v>
      </c>
      <c r="AU330" s="225" t="s">
        <v>82</v>
      </c>
      <c r="AV330" s="12" t="s">
        <v>82</v>
      </c>
      <c r="AW330" s="12" t="s">
        <v>35</v>
      </c>
      <c r="AX330" s="12" t="s">
        <v>72</v>
      </c>
      <c r="AY330" s="225" t="s">
        <v>123</v>
      </c>
    </row>
    <row r="331" spans="2:65" s="11" customFormat="1" ht="13.5">
      <c r="B331" s="205"/>
      <c r="C331" s="206"/>
      <c r="D331" s="202" t="s">
        <v>134</v>
      </c>
      <c r="E331" s="207" t="s">
        <v>21</v>
      </c>
      <c r="F331" s="208" t="s">
        <v>312</v>
      </c>
      <c r="G331" s="206"/>
      <c r="H331" s="207" t="s">
        <v>21</v>
      </c>
      <c r="I331" s="209"/>
      <c r="J331" s="206"/>
      <c r="K331" s="206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134</v>
      </c>
      <c r="AU331" s="214" t="s">
        <v>82</v>
      </c>
      <c r="AV331" s="11" t="s">
        <v>80</v>
      </c>
      <c r="AW331" s="11" t="s">
        <v>35</v>
      </c>
      <c r="AX331" s="11" t="s">
        <v>72</v>
      </c>
      <c r="AY331" s="214" t="s">
        <v>123</v>
      </c>
    </row>
    <row r="332" spans="2:65" s="12" customFormat="1" ht="27">
      <c r="B332" s="215"/>
      <c r="C332" s="216"/>
      <c r="D332" s="202" t="s">
        <v>134</v>
      </c>
      <c r="E332" s="217" t="s">
        <v>21</v>
      </c>
      <c r="F332" s="218" t="s">
        <v>486</v>
      </c>
      <c r="G332" s="216"/>
      <c r="H332" s="219">
        <v>5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134</v>
      </c>
      <c r="AU332" s="225" t="s">
        <v>82</v>
      </c>
      <c r="AV332" s="12" t="s">
        <v>82</v>
      </c>
      <c r="AW332" s="12" t="s">
        <v>35</v>
      </c>
      <c r="AX332" s="12" t="s">
        <v>72</v>
      </c>
      <c r="AY332" s="225" t="s">
        <v>123</v>
      </c>
    </row>
    <row r="333" spans="2:65" s="1" customFormat="1" ht="16.5" customHeight="1">
      <c r="B333" s="39"/>
      <c r="C333" s="190" t="s">
        <v>487</v>
      </c>
      <c r="D333" s="190" t="s">
        <v>125</v>
      </c>
      <c r="E333" s="191" t="s">
        <v>488</v>
      </c>
      <c r="F333" s="192" t="s">
        <v>489</v>
      </c>
      <c r="G333" s="193" t="s">
        <v>128</v>
      </c>
      <c r="H333" s="194">
        <v>23.25</v>
      </c>
      <c r="I333" s="195"/>
      <c r="J333" s="196">
        <f>ROUND(I333*H333,2)</f>
        <v>0</v>
      </c>
      <c r="K333" s="192" t="s">
        <v>129</v>
      </c>
      <c r="L333" s="59"/>
      <c r="M333" s="197" t="s">
        <v>21</v>
      </c>
      <c r="N333" s="198" t="s">
        <v>43</v>
      </c>
      <c r="O333" s="40"/>
      <c r="P333" s="199">
        <f>O333*H333</f>
        <v>0</v>
      </c>
      <c r="Q333" s="199">
        <v>0.18729999999999999</v>
      </c>
      <c r="R333" s="199">
        <f>Q333*H333</f>
        <v>4.3547250000000002</v>
      </c>
      <c r="S333" s="199">
        <v>0</v>
      </c>
      <c r="T333" s="200">
        <f>S333*H333</f>
        <v>0</v>
      </c>
      <c r="AR333" s="22" t="s">
        <v>130</v>
      </c>
      <c r="AT333" s="22" t="s">
        <v>125</v>
      </c>
      <c r="AU333" s="22" t="s">
        <v>82</v>
      </c>
      <c r="AY333" s="22" t="s">
        <v>123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22" t="s">
        <v>80</v>
      </c>
      <c r="BK333" s="201">
        <f>ROUND(I333*H333,2)</f>
        <v>0</v>
      </c>
      <c r="BL333" s="22" t="s">
        <v>130</v>
      </c>
      <c r="BM333" s="22" t="s">
        <v>490</v>
      </c>
    </row>
    <row r="334" spans="2:65" s="1" customFormat="1" ht="13.5">
      <c r="B334" s="39"/>
      <c r="C334" s="61"/>
      <c r="D334" s="202" t="s">
        <v>132</v>
      </c>
      <c r="E334" s="61"/>
      <c r="F334" s="203" t="s">
        <v>491</v>
      </c>
      <c r="G334" s="61"/>
      <c r="H334" s="61"/>
      <c r="I334" s="161"/>
      <c r="J334" s="61"/>
      <c r="K334" s="61"/>
      <c r="L334" s="59"/>
      <c r="M334" s="204"/>
      <c r="N334" s="40"/>
      <c r="O334" s="40"/>
      <c r="P334" s="40"/>
      <c r="Q334" s="40"/>
      <c r="R334" s="40"/>
      <c r="S334" s="40"/>
      <c r="T334" s="76"/>
      <c r="AT334" s="22" t="s">
        <v>132</v>
      </c>
      <c r="AU334" s="22" t="s">
        <v>82</v>
      </c>
    </row>
    <row r="335" spans="2:65" s="11" customFormat="1" ht="13.5">
      <c r="B335" s="205"/>
      <c r="C335" s="206"/>
      <c r="D335" s="202" t="s">
        <v>134</v>
      </c>
      <c r="E335" s="207" t="s">
        <v>21</v>
      </c>
      <c r="F335" s="208" t="s">
        <v>310</v>
      </c>
      <c r="G335" s="206"/>
      <c r="H335" s="207" t="s">
        <v>21</v>
      </c>
      <c r="I335" s="209"/>
      <c r="J335" s="206"/>
      <c r="K335" s="206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134</v>
      </c>
      <c r="AU335" s="214" t="s">
        <v>82</v>
      </c>
      <c r="AV335" s="11" t="s">
        <v>80</v>
      </c>
      <c r="AW335" s="11" t="s">
        <v>35</v>
      </c>
      <c r="AX335" s="11" t="s">
        <v>72</v>
      </c>
      <c r="AY335" s="214" t="s">
        <v>123</v>
      </c>
    </row>
    <row r="336" spans="2:65" s="12" customFormat="1" ht="13.5">
      <c r="B336" s="215"/>
      <c r="C336" s="216"/>
      <c r="D336" s="202" t="s">
        <v>134</v>
      </c>
      <c r="E336" s="217" t="s">
        <v>21</v>
      </c>
      <c r="F336" s="218" t="s">
        <v>492</v>
      </c>
      <c r="G336" s="216"/>
      <c r="H336" s="219">
        <v>18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134</v>
      </c>
      <c r="AU336" s="225" t="s">
        <v>82</v>
      </c>
      <c r="AV336" s="12" t="s">
        <v>82</v>
      </c>
      <c r="AW336" s="12" t="s">
        <v>35</v>
      </c>
      <c r="AX336" s="12" t="s">
        <v>72</v>
      </c>
      <c r="AY336" s="225" t="s">
        <v>123</v>
      </c>
    </row>
    <row r="337" spans="2:65" s="11" customFormat="1" ht="13.5">
      <c r="B337" s="205"/>
      <c r="C337" s="206"/>
      <c r="D337" s="202" t="s">
        <v>134</v>
      </c>
      <c r="E337" s="207" t="s">
        <v>21</v>
      </c>
      <c r="F337" s="208" t="s">
        <v>312</v>
      </c>
      <c r="G337" s="206"/>
      <c r="H337" s="207" t="s">
        <v>21</v>
      </c>
      <c r="I337" s="209"/>
      <c r="J337" s="206"/>
      <c r="K337" s="206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134</v>
      </c>
      <c r="AU337" s="214" t="s">
        <v>82</v>
      </c>
      <c r="AV337" s="11" t="s">
        <v>80</v>
      </c>
      <c r="AW337" s="11" t="s">
        <v>35</v>
      </c>
      <c r="AX337" s="11" t="s">
        <v>72</v>
      </c>
      <c r="AY337" s="214" t="s">
        <v>123</v>
      </c>
    </row>
    <row r="338" spans="2:65" s="12" customFormat="1" ht="13.5">
      <c r="B338" s="215"/>
      <c r="C338" s="216"/>
      <c r="D338" s="202" t="s">
        <v>134</v>
      </c>
      <c r="E338" s="217" t="s">
        <v>21</v>
      </c>
      <c r="F338" s="218" t="s">
        <v>493</v>
      </c>
      <c r="G338" s="216"/>
      <c r="H338" s="219">
        <v>5.25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134</v>
      </c>
      <c r="AU338" s="225" t="s">
        <v>82</v>
      </c>
      <c r="AV338" s="12" t="s">
        <v>82</v>
      </c>
      <c r="AW338" s="12" t="s">
        <v>35</v>
      </c>
      <c r="AX338" s="12" t="s">
        <v>72</v>
      </c>
      <c r="AY338" s="225" t="s">
        <v>123</v>
      </c>
    </row>
    <row r="339" spans="2:65" s="1" customFormat="1" ht="16.5" customHeight="1">
      <c r="B339" s="39"/>
      <c r="C339" s="190" t="s">
        <v>494</v>
      </c>
      <c r="D339" s="190" t="s">
        <v>125</v>
      </c>
      <c r="E339" s="191" t="s">
        <v>495</v>
      </c>
      <c r="F339" s="192" t="s">
        <v>496</v>
      </c>
      <c r="G339" s="193" t="s">
        <v>128</v>
      </c>
      <c r="H339" s="194">
        <v>12</v>
      </c>
      <c r="I339" s="195"/>
      <c r="J339" s="196">
        <f>ROUND(I339*H339,2)</f>
        <v>0</v>
      </c>
      <c r="K339" s="192" t="s">
        <v>129</v>
      </c>
      <c r="L339" s="59"/>
      <c r="M339" s="197" t="s">
        <v>21</v>
      </c>
      <c r="N339" s="198" t="s">
        <v>43</v>
      </c>
      <c r="O339" s="40"/>
      <c r="P339" s="199">
        <f>O339*H339</f>
        <v>0</v>
      </c>
      <c r="Q339" s="199">
        <v>0.34190999999999999</v>
      </c>
      <c r="R339" s="199">
        <f>Q339*H339</f>
        <v>4.1029200000000001</v>
      </c>
      <c r="S339" s="199">
        <v>0</v>
      </c>
      <c r="T339" s="200">
        <f>S339*H339</f>
        <v>0</v>
      </c>
      <c r="AR339" s="22" t="s">
        <v>130</v>
      </c>
      <c r="AT339" s="22" t="s">
        <v>125</v>
      </c>
      <c r="AU339" s="22" t="s">
        <v>82</v>
      </c>
      <c r="AY339" s="22" t="s">
        <v>123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22" t="s">
        <v>80</v>
      </c>
      <c r="BK339" s="201">
        <f>ROUND(I339*H339,2)</f>
        <v>0</v>
      </c>
      <c r="BL339" s="22" t="s">
        <v>130</v>
      </c>
      <c r="BM339" s="22" t="s">
        <v>497</v>
      </c>
    </row>
    <row r="340" spans="2:65" s="1" customFormat="1" ht="13.5">
      <c r="B340" s="39"/>
      <c r="C340" s="61"/>
      <c r="D340" s="202" t="s">
        <v>132</v>
      </c>
      <c r="E340" s="61"/>
      <c r="F340" s="203" t="s">
        <v>498</v>
      </c>
      <c r="G340" s="61"/>
      <c r="H340" s="61"/>
      <c r="I340" s="161"/>
      <c r="J340" s="61"/>
      <c r="K340" s="61"/>
      <c r="L340" s="59"/>
      <c r="M340" s="204"/>
      <c r="N340" s="40"/>
      <c r="O340" s="40"/>
      <c r="P340" s="40"/>
      <c r="Q340" s="40"/>
      <c r="R340" s="40"/>
      <c r="S340" s="40"/>
      <c r="T340" s="76"/>
      <c r="AT340" s="22" t="s">
        <v>132</v>
      </c>
      <c r="AU340" s="22" t="s">
        <v>82</v>
      </c>
    </row>
    <row r="341" spans="2:65" s="11" customFormat="1" ht="13.5">
      <c r="B341" s="205"/>
      <c r="C341" s="206"/>
      <c r="D341" s="202" t="s">
        <v>134</v>
      </c>
      <c r="E341" s="207" t="s">
        <v>21</v>
      </c>
      <c r="F341" s="208" t="s">
        <v>314</v>
      </c>
      <c r="G341" s="206"/>
      <c r="H341" s="207" t="s">
        <v>21</v>
      </c>
      <c r="I341" s="209"/>
      <c r="J341" s="206"/>
      <c r="K341" s="206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134</v>
      </c>
      <c r="AU341" s="214" t="s">
        <v>82</v>
      </c>
      <c r="AV341" s="11" t="s">
        <v>80</v>
      </c>
      <c r="AW341" s="11" t="s">
        <v>35</v>
      </c>
      <c r="AX341" s="11" t="s">
        <v>72</v>
      </c>
      <c r="AY341" s="214" t="s">
        <v>123</v>
      </c>
    </row>
    <row r="342" spans="2:65" s="12" customFormat="1" ht="27">
      <c r="B342" s="215"/>
      <c r="C342" s="216"/>
      <c r="D342" s="202" t="s">
        <v>134</v>
      </c>
      <c r="E342" s="217" t="s">
        <v>21</v>
      </c>
      <c r="F342" s="218" t="s">
        <v>499</v>
      </c>
      <c r="G342" s="216"/>
      <c r="H342" s="219">
        <v>12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134</v>
      </c>
      <c r="AU342" s="225" t="s">
        <v>82</v>
      </c>
      <c r="AV342" s="12" t="s">
        <v>82</v>
      </c>
      <c r="AW342" s="12" t="s">
        <v>35</v>
      </c>
      <c r="AX342" s="12" t="s">
        <v>72</v>
      </c>
      <c r="AY342" s="225" t="s">
        <v>123</v>
      </c>
    </row>
    <row r="343" spans="2:65" s="10" customFormat="1" ht="29.85" customHeight="1">
      <c r="B343" s="174"/>
      <c r="C343" s="175"/>
      <c r="D343" s="176" t="s">
        <v>71</v>
      </c>
      <c r="E343" s="188" t="s">
        <v>167</v>
      </c>
      <c r="F343" s="188" t="s">
        <v>500</v>
      </c>
      <c r="G343" s="175"/>
      <c r="H343" s="175"/>
      <c r="I343" s="178"/>
      <c r="J343" s="189">
        <f>BK343</f>
        <v>0</v>
      </c>
      <c r="K343" s="175"/>
      <c r="L343" s="180"/>
      <c r="M343" s="181"/>
      <c r="N343" s="182"/>
      <c r="O343" s="182"/>
      <c r="P343" s="183">
        <f>SUM(P344:P392)</f>
        <v>0</v>
      </c>
      <c r="Q343" s="182"/>
      <c r="R343" s="183">
        <f>SUM(R344:R392)</f>
        <v>2254.5301999999997</v>
      </c>
      <c r="S343" s="182"/>
      <c r="T343" s="184">
        <f>SUM(T344:T392)</f>
        <v>0</v>
      </c>
      <c r="AR343" s="185" t="s">
        <v>80</v>
      </c>
      <c r="AT343" s="186" t="s">
        <v>71</v>
      </c>
      <c r="AU343" s="186" t="s">
        <v>80</v>
      </c>
      <c r="AY343" s="185" t="s">
        <v>123</v>
      </c>
      <c r="BK343" s="187">
        <f>SUM(BK344:BK392)</f>
        <v>0</v>
      </c>
    </row>
    <row r="344" spans="2:65" s="1" customFormat="1" ht="16.5" customHeight="1">
      <c r="B344" s="39"/>
      <c r="C344" s="190" t="s">
        <v>501</v>
      </c>
      <c r="D344" s="190" t="s">
        <v>125</v>
      </c>
      <c r="E344" s="191" t="s">
        <v>502</v>
      </c>
      <c r="F344" s="192" t="s">
        <v>503</v>
      </c>
      <c r="G344" s="193" t="s">
        <v>128</v>
      </c>
      <c r="H344" s="194">
        <v>13.5</v>
      </c>
      <c r="I344" s="195"/>
      <c r="J344" s="196">
        <f>ROUND(I344*H344,2)</f>
        <v>0</v>
      </c>
      <c r="K344" s="192" t="s">
        <v>129</v>
      </c>
      <c r="L344" s="59"/>
      <c r="M344" s="197" t="s">
        <v>21</v>
      </c>
      <c r="N344" s="198" t="s">
        <v>43</v>
      </c>
      <c r="O344" s="40"/>
      <c r="P344" s="199">
        <f>O344*H344</f>
        <v>0</v>
      </c>
      <c r="Q344" s="199">
        <v>0.378</v>
      </c>
      <c r="R344" s="199">
        <f>Q344*H344</f>
        <v>5.1029999999999998</v>
      </c>
      <c r="S344" s="199">
        <v>0</v>
      </c>
      <c r="T344" s="200">
        <f>S344*H344</f>
        <v>0</v>
      </c>
      <c r="AR344" s="22" t="s">
        <v>130</v>
      </c>
      <c r="AT344" s="22" t="s">
        <v>125</v>
      </c>
      <c r="AU344" s="22" t="s">
        <v>82</v>
      </c>
      <c r="AY344" s="22" t="s">
        <v>123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22" t="s">
        <v>80</v>
      </c>
      <c r="BK344" s="201">
        <f>ROUND(I344*H344,2)</f>
        <v>0</v>
      </c>
      <c r="BL344" s="22" t="s">
        <v>130</v>
      </c>
      <c r="BM344" s="22" t="s">
        <v>504</v>
      </c>
    </row>
    <row r="345" spans="2:65" s="1" customFormat="1" ht="13.5">
      <c r="B345" s="39"/>
      <c r="C345" s="61"/>
      <c r="D345" s="202" t="s">
        <v>132</v>
      </c>
      <c r="E345" s="61"/>
      <c r="F345" s="203" t="s">
        <v>505</v>
      </c>
      <c r="G345" s="61"/>
      <c r="H345" s="61"/>
      <c r="I345" s="161"/>
      <c r="J345" s="61"/>
      <c r="K345" s="61"/>
      <c r="L345" s="59"/>
      <c r="M345" s="204"/>
      <c r="N345" s="40"/>
      <c r="O345" s="40"/>
      <c r="P345" s="40"/>
      <c r="Q345" s="40"/>
      <c r="R345" s="40"/>
      <c r="S345" s="40"/>
      <c r="T345" s="76"/>
      <c r="AT345" s="22" t="s">
        <v>132</v>
      </c>
      <c r="AU345" s="22" t="s">
        <v>82</v>
      </c>
    </row>
    <row r="346" spans="2:65" s="12" customFormat="1" ht="13.5">
      <c r="B346" s="215"/>
      <c r="C346" s="216"/>
      <c r="D346" s="202" t="s">
        <v>134</v>
      </c>
      <c r="E346" s="217" t="s">
        <v>21</v>
      </c>
      <c r="F346" s="218" t="s">
        <v>506</v>
      </c>
      <c r="G346" s="216"/>
      <c r="H346" s="219">
        <v>13.5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134</v>
      </c>
      <c r="AU346" s="225" t="s">
        <v>82</v>
      </c>
      <c r="AV346" s="12" t="s">
        <v>82</v>
      </c>
      <c r="AW346" s="12" t="s">
        <v>35</v>
      </c>
      <c r="AX346" s="12" t="s">
        <v>72</v>
      </c>
      <c r="AY346" s="225" t="s">
        <v>123</v>
      </c>
    </row>
    <row r="347" spans="2:65" s="1" customFormat="1" ht="16.5" customHeight="1">
      <c r="B347" s="39"/>
      <c r="C347" s="190" t="s">
        <v>507</v>
      </c>
      <c r="D347" s="190" t="s">
        <v>125</v>
      </c>
      <c r="E347" s="191" t="s">
        <v>508</v>
      </c>
      <c r="F347" s="192" t="s">
        <v>509</v>
      </c>
      <c r="G347" s="193" t="s">
        <v>128</v>
      </c>
      <c r="H347" s="194">
        <v>2840</v>
      </c>
      <c r="I347" s="195"/>
      <c r="J347" s="196">
        <f>ROUND(I347*H347,2)</f>
        <v>0</v>
      </c>
      <c r="K347" s="192" t="s">
        <v>129</v>
      </c>
      <c r="L347" s="59"/>
      <c r="M347" s="197" t="s">
        <v>21</v>
      </c>
      <c r="N347" s="198" t="s">
        <v>43</v>
      </c>
      <c r="O347" s="40"/>
      <c r="P347" s="199">
        <f>O347*H347</f>
        <v>0</v>
      </c>
      <c r="Q347" s="199">
        <v>0.47260000000000002</v>
      </c>
      <c r="R347" s="199">
        <f>Q347*H347</f>
        <v>1342.184</v>
      </c>
      <c r="S347" s="199">
        <v>0</v>
      </c>
      <c r="T347" s="200">
        <f>S347*H347</f>
        <v>0</v>
      </c>
      <c r="AR347" s="22" t="s">
        <v>130</v>
      </c>
      <c r="AT347" s="22" t="s">
        <v>125</v>
      </c>
      <c r="AU347" s="22" t="s">
        <v>82</v>
      </c>
      <c r="AY347" s="22" t="s">
        <v>123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2" t="s">
        <v>80</v>
      </c>
      <c r="BK347" s="201">
        <f>ROUND(I347*H347,2)</f>
        <v>0</v>
      </c>
      <c r="BL347" s="22" t="s">
        <v>130</v>
      </c>
      <c r="BM347" s="22" t="s">
        <v>510</v>
      </c>
    </row>
    <row r="348" spans="2:65" s="1" customFormat="1" ht="13.5">
      <c r="B348" s="39"/>
      <c r="C348" s="61"/>
      <c r="D348" s="202" t="s">
        <v>132</v>
      </c>
      <c r="E348" s="61"/>
      <c r="F348" s="203" t="s">
        <v>511</v>
      </c>
      <c r="G348" s="61"/>
      <c r="H348" s="61"/>
      <c r="I348" s="161"/>
      <c r="J348" s="61"/>
      <c r="K348" s="61"/>
      <c r="L348" s="59"/>
      <c r="M348" s="204"/>
      <c r="N348" s="40"/>
      <c r="O348" s="40"/>
      <c r="P348" s="40"/>
      <c r="Q348" s="40"/>
      <c r="R348" s="40"/>
      <c r="S348" s="40"/>
      <c r="T348" s="76"/>
      <c r="AT348" s="22" t="s">
        <v>132</v>
      </c>
      <c r="AU348" s="22" t="s">
        <v>82</v>
      </c>
    </row>
    <row r="349" spans="2:65" s="12" customFormat="1" ht="13.5">
      <c r="B349" s="215"/>
      <c r="C349" s="216"/>
      <c r="D349" s="202" t="s">
        <v>134</v>
      </c>
      <c r="E349" s="217" t="s">
        <v>21</v>
      </c>
      <c r="F349" s="218" t="s">
        <v>512</v>
      </c>
      <c r="G349" s="216"/>
      <c r="H349" s="219">
        <v>1330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134</v>
      </c>
      <c r="AU349" s="225" t="s">
        <v>82</v>
      </c>
      <c r="AV349" s="12" t="s">
        <v>82</v>
      </c>
      <c r="AW349" s="12" t="s">
        <v>35</v>
      </c>
      <c r="AX349" s="12" t="s">
        <v>72</v>
      </c>
      <c r="AY349" s="225" t="s">
        <v>123</v>
      </c>
    </row>
    <row r="350" spans="2:65" s="12" customFormat="1" ht="13.5">
      <c r="B350" s="215"/>
      <c r="C350" s="216"/>
      <c r="D350" s="202" t="s">
        <v>134</v>
      </c>
      <c r="E350" s="217" t="s">
        <v>21</v>
      </c>
      <c r="F350" s="218" t="s">
        <v>513</v>
      </c>
      <c r="G350" s="216"/>
      <c r="H350" s="219">
        <v>1510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134</v>
      </c>
      <c r="AU350" s="225" t="s">
        <v>82</v>
      </c>
      <c r="AV350" s="12" t="s">
        <v>82</v>
      </c>
      <c r="AW350" s="12" t="s">
        <v>35</v>
      </c>
      <c r="AX350" s="12" t="s">
        <v>72</v>
      </c>
      <c r="AY350" s="225" t="s">
        <v>123</v>
      </c>
    </row>
    <row r="351" spans="2:65" s="1" customFormat="1" ht="25.5" customHeight="1">
      <c r="B351" s="39"/>
      <c r="C351" s="190" t="s">
        <v>514</v>
      </c>
      <c r="D351" s="190" t="s">
        <v>125</v>
      </c>
      <c r="E351" s="191" t="s">
        <v>515</v>
      </c>
      <c r="F351" s="192" t="s">
        <v>516</v>
      </c>
      <c r="G351" s="193" t="s">
        <v>128</v>
      </c>
      <c r="H351" s="194">
        <v>3066</v>
      </c>
      <c r="I351" s="195"/>
      <c r="J351" s="196">
        <f>ROUND(I351*H351,2)</f>
        <v>0</v>
      </c>
      <c r="K351" s="192" t="s">
        <v>129</v>
      </c>
      <c r="L351" s="59"/>
      <c r="M351" s="197" t="s">
        <v>21</v>
      </c>
      <c r="N351" s="198" t="s">
        <v>43</v>
      </c>
      <c r="O351" s="40"/>
      <c r="P351" s="199">
        <f>O351*H351</f>
        <v>0</v>
      </c>
      <c r="Q351" s="199">
        <v>0.18462999999999999</v>
      </c>
      <c r="R351" s="199">
        <f>Q351*H351</f>
        <v>566.07557999999995</v>
      </c>
      <c r="S351" s="199">
        <v>0</v>
      </c>
      <c r="T351" s="200">
        <f>S351*H351</f>
        <v>0</v>
      </c>
      <c r="AR351" s="22" t="s">
        <v>130</v>
      </c>
      <c r="AT351" s="22" t="s">
        <v>125</v>
      </c>
      <c r="AU351" s="22" t="s">
        <v>82</v>
      </c>
      <c r="AY351" s="22" t="s">
        <v>123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22" t="s">
        <v>80</v>
      </c>
      <c r="BK351" s="201">
        <f>ROUND(I351*H351,2)</f>
        <v>0</v>
      </c>
      <c r="BL351" s="22" t="s">
        <v>130</v>
      </c>
      <c r="BM351" s="22" t="s">
        <v>517</v>
      </c>
    </row>
    <row r="352" spans="2:65" s="1" customFormat="1" ht="27">
      <c r="B352" s="39"/>
      <c r="C352" s="61"/>
      <c r="D352" s="202" t="s">
        <v>132</v>
      </c>
      <c r="E352" s="61"/>
      <c r="F352" s="203" t="s">
        <v>518</v>
      </c>
      <c r="G352" s="61"/>
      <c r="H352" s="61"/>
      <c r="I352" s="161"/>
      <c r="J352" s="61"/>
      <c r="K352" s="61"/>
      <c r="L352" s="59"/>
      <c r="M352" s="204"/>
      <c r="N352" s="40"/>
      <c r="O352" s="40"/>
      <c r="P352" s="40"/>
      <c r="Q352" s="40"/>
      <c r="R352" s="40"/>
      <c r="S352" s="40"/>
      <c r="T352" s="76"/>
      <c r="AT352" s="22" t="s">
        <v>132</v>
      </c>
      <c r="AU352" s="22" t="s">
        <v>82</v>
      </c>
    </row>
    <row r="353" spans="2:65" s="12" customFormat="1" ht="13.5">
      <c r="B353" s="215"/>
      <c r="C353" s="216"/>
      <c r="D353" s="202" t="s">
        <v>134</v>
      </c>
      <c r="E353" s="217" t="s">
        <v>21</v>
      </c>
      <c r="F353" s="218" t="s">
        <v>519</v>
      </c>
      <c r="G353" s="216"/>
      <c r="H353" s="219">
        <v>1425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134</v>
      </c>
      <c r="AU353" s="225" t="s">
        <v>82</v>
      </c>
      <c r="AV353" s="12" t="s">
        <v>82</v>
      </c>
      <c r="AW353" s="12" t="s">
        <v>35</v>
      </c>
      <c r="AX353" s="12" t="s">
        <v>72</v>
      </c>
      <c r="AY353" s="225" t="s">
        <v>123</v>
      </c>
    </row>
    <row r="354" spans="2:65" s="12" customFormat="1" ht="13.5">
      <c r="B354" s="215"/>
      <c r="C354" s="216"/>
      <c r="D354" s="202" t="s">
        <v>134</v>
      </c>
      <c r="E354" s="217" t="s">
        <v>21</v>
      </c>
      <c r="F354" s="218" t="s">
        <v>520</v>
      </c>
      <c r="G354" s="216"/>
      <c r="H354" s="219">
        <v>1640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134</v>
      </c>
      <c r="AU354" s="225" t="s">
        <v>82</v>
      </c>
      <c r="AV354" s="12" t="s">
        <v>82</v>
      </c>
      <c r="AW354" s="12" t="s">
        <v>35</v>
      </c>
      <c r="AX354" s="12" t="s">
        <v>72</v>
      </c>
      <c r="AY354" s="225" t="s">
        <v>123</v>
      </c>
    </row>
    <row r="355" spans="2:65" s="11" customFormat="1" ht="13.5">
      <c r="B355" s="205"/>
      <c r="C355" s="206"/>
      <c r="D355" s="202" t="s">
        <v>134</v>
      </c>
      <c r="E355" s="207" t="s">
        <v>21</v>
      </c>
      <c r="F355" s="208" t="s">
        <v>521</v>
      </c>
      <c r="G355" s="206"/>
      <c r="H355" s="207" t="s">
        <v>21</v>
      </c>
      <c r="I355" s="209"/>
      <c r="J355" s="206"/>
      <c r="K355" s="206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134</v>
      </c>
      <c r="AU355" s="214" t="s">
        <v>82</v>
      </c>
      <c r="AV355" s="11" t="s">
        <v>80</v>
      </c>
      <c r="AW355" s="11" t="s">
        <v>35</v>
      </c>
      <c r="AX355" s="11" t="s">
        <v>72</v>
      </c>
      <c r="AY355" s="214" t="s">
        <v>123</v>
      </c>
    </row>
    <row r="356" spans="2:65" s="11" customFormat="1" ht="13.5">
      <c r="B356" s="205"/>
      <c r="C356" s="206"/>
      <c r="D356" s="202" t="s">
        <v>134</v>
      </c>
      <c r="E356" s="207" t="s">
        <v>21</v>
      </c>
      <c r="F356" s="208" t="s">
        <v>522</v>
      </c>
      <c r="G356" s="206"/>
      <c r="H356" s="207" t="s">
        <v>21</v>
      </c>
      <c r="I356" s="209"/>
      <c r="J356" s="206"/>
      <c r="K356" s="206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134</v>
      </c>
      <c r="AU356" s="214" t="s">
        <v>82</v>
      </c>
      <c r="AV356" s="11" t="s">
        <v>80</v>
      </c>
      <c r="AW356" s="11" t="s">
        <v>35</v>
      </c>
      <c r="AX356" s="11" t="s">
        <v>72</v>
      </c>
      <c r="AY356" s="214" t="s">
        <v>123</v>
      </c>
    </row>
    <row r="357" spans="2:65" s="12" customFormat="1" ht="13.5">
      <c r="B357" s="215"/>
      <c r="C357" s="216"/>
      <c r="D357" s="202" t="s">
        <v>134</v>
      </c>
      <c r="E357" s="217" t="s">
        <v>21</v>
      </c>
      <c r="F357" s="218" t="s">
        <v>523</v>
      </c>
      <c r="G357" s="216"/>
      <c r="H357" s="219">
        <v>1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134</v>
      </c>
      <c r="AU357" s="225" t="s">
        <v>82</v>
      </c>
      <c r="AV357" s="12" t="s">
        <v>82</v>
      </c>
      <c r="AW357" s="12" t="s">
        <v>35</v>
      </c>
      <c r="AX357" s="12" t="s">
        <v>72</v>
      </c>
      <c r="AY357" s="225" t="s">
        <v>123</v>
      </c>
    </row>
    <row r="358" spans="2:65" s="1" customFormat="1" ht="25.5" customHeight="1">
      <c r="B358" s="39"/>
      <c r="C358" s="190" t="s">
        <v>524</v>
      </c>
      <c r="D358" s="190" t="s">
        <v>125</v>
      </c>
      <c r="E358" s="191" t="s">
        <v>525</v>
      </c>
      <c r="F358" s="192" t="s">
        <v>526</v>
      </c>
      <c r="G358" s="193" t="s">
        <v>128</v>
      </c>
      <c r="H358" s="194">
        <v>9</v>
      </c>
      <c r="I358" s="195"/>
      <c r="J358" s="196">
        <f>ROUND(I358*H358,2)</f>
        <v>0</v>
      </c>
      <c r="K358" s="192" t="s">
        <v>129</v>
      </c>
      <c r="L358" s="59"/>
      <c r="M358" s="197" t="s">
        <v>21</v>
      </c>
      <c r="N358" s="198" t="s">
        <v>43</v>
      </c>
      <c r="O358" s="40"/>
      <c r="P358" s="199">
        <f>O358*H358</f>
        <v>0</v>
      </c>
      <c r="Q358" s="199">
        <v>0.32754</v>
      </c>
      <c r="R358" s="199">
        <f>Q358*H358</f>
        <v>2.9478599999999999</v>
      </c>
      <c r="S358" s="199">
        <v>0</v>
      </c>
      <c r="T358" s="200">
        <f>S358*H358</f>
        <v>0</v>
      </c>
      <c r="AR358" s="22" t="s">
        <v>130</v>
      </c>
      <c r="AT358" s="22" t="s">
        <v>125</v>
      </c>
      <c r="AU358" s="22" t="s">
        <v>82</v>
      </c>
      <c r="AY358" s="22" t="s">
        <v>123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22" t="s">
        <v>80</v>
      </c>
      <c r="BK358" s="201">
        <f>ROUND(I358*H358,2)</f>
        <v>0</v>
      </c>
      <c r="BL358" s="22" t="s">
        <v>130</v>
      </c>
      <c r="BM358" s="22" t="s">
        <v>527</v>
      </c>
    </row>
    <row r="359" spans="2:65" s="1" customFormat="1" ht="27">
      <c r="B359" s="39"/>
      <c r="C359" s="61"/>
      <c r="D359" s="202" t="s">
        <v>132</v>
      </c>
      <c r="E359" s="61"/>
      <c r="F359" s="203" t="s">
        <v>528</v>
      </c>
      <c r="G359" s="61"/>
      <c r="H359" s="61"/>
      <c r="I359" s="161"/>
      <c r="J359" s="61"/>
      <c r="K359" s="61"/>
      <c r="L359" s="59"/>
      <c r="M359" s="204"/>
      <c r="N359" s="40"/>
      <c r="O359" s="40"/>
      <c r="P359" s="40"/>
      <c r="Q359" s="40"/>
      <c r="R359" s="40"/>
      <c r="S359" s="40"/>
      <c r="T359" s="76"/>
      <c r="AT359" s="22" t="s">
        <v>132</v>
      </c>
      <c r="AU359" s="22" t="s">
        <v>82</v>
      </c>
    </row>
    <row r="360" spans="2:65" s="11" customFormat="1" ht="13.5">
      <c r="B360" s="205"/>
      <c r="C360" s="206"/>
      <c r="D360" s="202" t="s">
        <v>134</v>
      </c>
      <c r="E360" s="207" t="s">
        <v>21</v>
      </c>
      <c r="F360" s="208" t="s">
        <v>529</v>
      </c>
      <c r="G360" s="206"/>
      <c r="H360" s="207" t="s">
        <v>21</v>
      </c>
      <c r="I360" s="209"/>
      <c r="J360" s="206"/>
      <c r="K360" s="206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134</v>
      </c>
      <c r="AU360" s="214" t="s">
        <v>82</v>
      </c>
      <c r="AV360" s="11" t="s">
        <v>80</v>
      </c>
      <c r="AW360" s="11" t="s">
        <v>35</v>
      </c>
      <c r="AX360" s="11" t="s">
        <v>72</v>
      </c>
      <c r="AY360" s="214" t="s">
        <v>123</v>
      </c>
    </row>
    <row r="361" spans="2:65" s="11" customFormat="1" ht="13.5">
      <c r="B361" s="205"/>
      <c r="C361" s="206"/>
      <c r="D361" s="202" t="s">
        <v>134</v>
      </c>
      <c r="E361" s="207" t="s">
        <v>21</v>
      </c>
      <c r="F361" s="208" t="s">
        <v>530</v>
      </c>
      <c r="G361" s="206"/>
      <c r="H361" s="207" t="s">
        <v>21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134</v>
      </c>
      <c r="AU361" s="214" t="s">
        <v>82</v>
      </c>
      <c r="AV361" s="11" t="s">
        <v>80</v>
      </c>
      <c r="AW361" s="11" t="s">
        <v>35</v>
      </c>
      <c r="AX361" s="11" t="s">
        <v>72</v>
      </c>
      <c r="AY361" s="214" t="s">
        <v>123</v>
      </c>
    </row>
    <row r="362" spans="2:65" s="12" customFormat="1" ht="13.5">
      <c r="B362" s="215"/>
      <c r="C362" s="216"/>
      <c r="D362" s="202" t="s">
        <v>134</v>
      </c>
      <c r="E362" s="217" t="s">
        <v>21</v>
      </c>
      <c r="F362" s="218" t="s">
        <v>531</v>
      </c>
      <c r="G362" s="216"/>
      <c r="H362" s="219">
        <v>9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134</v>
      </c>
      <c r="AU362" s="225" t="s">
        <v>82</v>
      </c>
      <c r="AV362" s="12" t="s">
        <v>82</v>
      </c>
      <c r="AW362" s="12" t="s">
        <v>35</v>
      </c>
      <c r="AX362" s="12" t="s">
        <v>72</v>
      </c>
      <c r="AY362" s="225" t="s">
        <v>123</v>
      </c>
    </row>
    <row r="363" spans="2:65" s="1" customFormat="1" ht="16.5" customHeight="1">
      <c r="B363" s="39"/>
      <c r="C363" s="190" t="s">
        <v>532</v>
      </c>
      <c r="D363" s="190" t="s">
        <v>125</v>
      </c>
      <c r="E363" s="191" t="s">
        <v>533</v>
      </c>
      <c r="F363" s="192" t="s">
        <v>534</v>
      </c>
      <c r="G363" s="193" t="s">
        <v>128</v>
      </c>
      <c r="H363" s="194">
        <v>3066</v>
      </c>
      <c r="I363" s="195"/>
      <c r="J363" s="196">
        <f>ROUND(I363*H363,2)</f>
        <v>0</v>
      </c>
      <c r="K363" s="192" t="s">
        <v>129</v>
      </c>
      <c r="L363" s="59"/>
      <c r="M363" s="197" t="s">
        <v>21</v>
      </c>
      <c r="N363" s="198" t="s">
        <v>43</v>
      </c>
      <c r="O363" s="40"/>
      <c r="P363" s="199">
        <f>O363*H363</f>
        <v>0</v>
      </c>
      <c r="Q363" s="199">
        <v>3.4000000000000002E-4</v>
      </c>
      <c r="R363" s="199">
        <f>Q363*H363</f>
        <v>1.04244</v>
      </c>
      <c r="S363" s="199">
        <v>0</v>
      </c>
      <c r="T363" s="200">
        <f>S363*H363</f>
        <v>0</v>
      </c>
      <c r="AR363" s="22" t="s">
        <v>130</v>
      </c>
      <c r="AT363" s="22" t="s">
        <v>125</v>
      </c>
      <c r="AU363" s="22" t="s">
        <v>82</v>
      </c>
      <c r="AY363" s="22" t="s">
        <v>123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22" t="s">
        <v>80</v>
      </c>
      <c r="BK363" s="201">
        <f>ROUND(I363*H363,2)</f>
        <v>0</v>
      </c>
      <c r="BL363" s="22" t="s">
        <v>130</v>
      </c>
      <c r="BM363" s="22" t="s">
        <v>535</v>
      </c>
    </row>
    <row r="364" spans="2:65" s="1" customFormat="1" ht="13.5">
      <c r="B364" s="39"/>
      <c r="C364" s="61"/>
      <c r="D364" s="202" t="s">
        <v>132</v>
      </c>
      <c r="E364" s="61"/>
      <c r="F364" s="203" t="s">
        <v>536</v>
      </c>
      <c r="G364" s="61"/>
      <c r="H364" s="61"/>
      <c r="I364" s="161"/>
      <c r="J364" s="61"/>
      <c r="K364" s="61"/>
      <c r="L364" s="59"/>
      <c r="M364" s="204"/>
      <c r="N364" s="40"/>
      <c r="O364" s="40"/>
      <c r="P364" s="40"/>
      <c r="Q364" s="40"/>
      <c r="R364" s="40"/>
      <c r="S364" s="40"/>
      <c r="T364" s="76"/>
      <c r="AT364" s="22" t="s">
        <v>132</v>
      </c>
      <c r="AU364" s="22" t="s">
        <v>82</v>
      </c>
    </row>
    <row r="365" spans="2:65" s="12" customFormat="1" ht="13.5">
      <c r="B365" s="215"/>
      <c r="C365" s="216"/>
      <c r="D365" s="202" t="s">
        <v>134</v>
      </c>
      <c r="E365" s="217" t="s">
        <v>21</v>
      </c>
      <c r="F365" s="218" t="s">
        <v>519</v>
      </c>
      <c r="G365" s="216"/>
      <c r="H365" s="219">
        <v>1425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134</v>
      </c>
      <c r="AU365" s="225" t="s">
        <v>82</v>
      </c>
      <c r="AV365" s="12" t="s">
        <v>82</v>
      </c>
      <c r="AW365" s="12" t="s">
        <v>35</v>
      </c>
      <c r="AX365" s="12" t="s">
        <v>72</v>
      </c>
      <c r="AY365" s="225" t="s">
        <v>123</v>
      </c>
    </row>
    <row r="366" spans="2:65" s="12" customFormat="1" ht="13.5">
      <c r="B366" s="215"/>
      <c r="C366" s="216"/>
      <c r="D366" s="202" t="s">
        <v>134</v>
      </c>
      <c r="E366" s="217" t="s">
        <v>21</v>
      </c>
      <c r="F366" s="218" t="s">
        <v>520</v>
      </c>
      <c r="G366" s="216"/>
      <c r="H366" s="219">
        <v>1640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134</v>
      </c>
      <c r="AU366" s="225" t="s">
        <v>82</v>
      </c>
      <c r="AV366" s="12" t="s">
        <v>82</v>
      </c>
      <c r="AW366" s="12" t="s">
        <v>35</v>
      </c>
      <c r="AX366" s="12" t="s">
        <v>72</v>
      </c>
      <c r="AY366" s="225" t="s">
        <v>123</v>
      </c>
    </row>
    <row r="367" spans="2:65" s="11" customFormat="1" ht="13.5">
      <c r="B367" s="205"/>
      <c r="C367" s="206"/>
      <c r="D367" s="202" t="s">
        <v>134</v>
      </c>
      <c r="E367" s="207" t="s">
        <v>21</v>
      </c>
      <c r="F367" s="208" t="s">
        <v>521</v>
      </c>
      <c r="G367" s="206"/>
      <c r="H367" s="207" t="s">
        <v>21</v>
      </c>
      <c r="I367" s="209"/>
      <c r="J367" s="206"/>
      <c r="K367" s="206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134</v>
      </c>
      <c r="AU367" s="214" t="s">
        <v>82</v>
      </c>
      <c r="AV367" s="11" t="s">
        <v>80</v>
      </c>
      <c r="AW367" s="11" t="s">
        <v>35</v>
      </c>
      <c r="AX367" s="11" t="s">
        <v>72</v>
      </c>
      <c r="AY367" s="214" t="s">
        <v>123</v>
      </c>
    </row>
    <row r="368" spans="2:65" s="12" customFormat="1" ht="13.5">
      <c r="B368" s="215"/>
      <c r="C368" s="216"/>
      <c r="D368" s="202" t="s">
        <v>134</v>
      </c>
      <c r="E368" s="217" t="s">
        <v>21</v>
      </c>
      <c r="F368" s="218" t="s">
        <v>523</v>
      </c>
      <c r="G368" s="216"/>
      <c r="H368" s="219">
        <v>1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134</v>
      </c>
      <c r="AU368" s="225" t="s">
        <v>82</v>
      </c>
      <c r="AV368" s="12" t="s">
        <v>82</v>
      </c>
      <c r="AW368" s="12" t="s">
        <v>35</v>
      </c>
      <c r="AX368" s="12" t="s">
        <v>72</v>
      </c>
      <c r="AY368" s="225" t="s">
        <v>123</v>
      </c>
    </row>
    <row r="369" spans="2:65" s="1" customFormat="1" ht="16.5" customHeight="1">
      <c r="B369" s="39"/>
      <c r="C369" s="190" t="s">
        <v>537</v>
      </c>
      <c r="D369" s="190" t="s">
        <v>125</v>
      </c>
      <c r="E369" s="191" t="s">
        <v>538</v>
      </c>
      <c r="F369" s="192" t="s">
        <v>539</v>
      </c>
      <c r="G369" s="193" t="s">
        <v>128</v>
      </c>
      <c r="H369" s="194">
        <v>3067</v>
      </c>
      <c r="I369" s="195"/>
      <c r="J369" s="196">
        <f>ROUND(I369*H369,2)</f>
        <v>0</v>
      </c>
      <c r="K369" s="192" t="s">
        <v>129</v>
      </c>
      <c r="L369" s="59"/>
      <c r="M369" s="197" t="s">
        <v>21</v>
      </c>
      <c r="N369" s="198" t="s">
        <v>43</v>
      </c>
      <c r="O369" s="40"/>
      <c r="P369" s="199">
        <f>O369*H369</f>
        <v>0</v>
      </c>
      <c r="Q369" s="199">
        <v>3.1E-4</v>
      </c>
      <c r="R369" s="199">
        <f>Q369*H369</f>
        <v>0.95077</v>
      </c>
      <c r="S369" s="199">
        <v>0</v>
      </c>
      <c r="T369" s="200">
        <f>S369*H369</f>
        <v>0</v>
      </c>
      <c r="AR369" s="22" t="s">
        <v>130</v>
      </c>
      <c r="AT369" s="22" t="s">
        <v>125</v>
      </c>
      <c r="AU369" s="22" t="s">
        <v>82</v>
      </c>
      <c r="AY369" s="22" t="s">
        <v>123</v>
      </c>
      <c r="BE369" s="201">
        <f>IF(N369="základní",J369,0)</f>
        <v>0</v>
      </c>
      <c r="BF369" s="201">
        <f>IF(N369="snížená",J369,0)</f>
        <v>0</v>
      </c>
      <c r="BG369" s="201">
        <f>IF(N369="zákl. přenesená",J369,0)</f>
        <v>0</v>
      </c>
      <c r="BH369" s="201">
        <f>IF(N369="sníž. přenesená",J369,0)</f>
        <v>0</v>
      </c>
      <c r="BI369" s="201">
        <f>IF(N369="nulová",J369,0)</f>
        <v>0</v>
      </c>
      <c r="BJ369" s="22" t="s">
        <v>80</v>
      </c>
      <c r="BK369" s="201">
        <f>ROUND(I369*H369,2)</f>
        <v>0</v>
      </c>
      <c r="BL369" s="22" t="s">
        <v>130</v>
      </c>
      <c r="BM369" s="22" t="s">
        <v>540</v>
      </c>
    </row>
    <row r="370" spans="2:65" s="1" customFormat="1" ht="13.5">
      <c r="B370" s="39"/>
      <c r="C370" s="61"/>
      <c r="D370" s="202" t="s">
        <v>132</v>
      </c>
      <c r="E370" s="61"/>
      <c r="F370" s="203" t="s">
        <v>541</v>
      </c>
      <c r="G370" s="61"/>
      <c r="H370" s="61"/>
      <c r="I370" s="161"/>
      <c r="J370" s="61"/>
      <c r="K370" s="61"/>
      <c r="L370" s="59"/>
      <c r="M370" s="204"/>
      <c r="N370" s="40"/>
      <c r="O370" s="40"/>
      <c r="P370" s="40"/>
      <c r="Q370" s="40"/>
      <c r="R370" s="40"/>
      <c r="S370" s="40"/>
      <c r="T370" s="76"/>
      <c r="AT370" s="22" t="s">
        <v>132</v>
      </c>
      <c r="AU370" s="22" t="s">
        <v>82</v>
      </c>
    </row>
    <row r="371" spans="2:65" s="12" customFormat="1" ht="13.5">
      <c r="B371" s="215"/>
      <c r="C371" s="216"/>
      <c r="D371" s="202" t="s">
        <v>134</v>
      </c>
      <c r="E371" s="217" t="s">
        <v>21</v>
      </c>
      <c r="F371" s="218" t="s">
        <v>519</v>
      </c>
      <c r="G371" s="216"/>
      <c r="H371" s="219">
        <v>1425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134</v>
      </c>
      <c r="AU371" s="225" t="s">
        <v>82</v>
      </c>
      <c r="AV371" s="12" t="s">
        <v>82</v>
      </c>
      <c r="AW371" s="12" t="s">
        <v>35</v>
      </c>
      <c r="AX371" s="12" t="s">
        <v>72</v>
      </c>
      <c r="AY371" s="225" t="s">
        <v>123</v>
      </c>
    </row>
    <row r="372" spans="2:65" s="12" customFormat="1" ht="13.5">
      <c r="B372" s="215"/>
      <c r="C372" s="216"/>
      <c r="D372" s="202" t="s">
        <v>134</v>
      </c>
      <c r="E372" s="217" t="s">
        <v>21</v>
      </c>
      <c r="F372" s="218" t="s">
        <v>520</v>
      </c>
      <c r="G372" s="216"/>
      <c r="H372" s="219">
        <v>1640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134</v>
      </c>
      <c r="AU372" s="225" t="s">
        <v>82</v>
      </c>
      <c r="AV372" s="12" t="s">
        <v>82</v>
      </c>
      <c r="AW372" s="12" t="s">
        <v>35</v>
      </c>
      <c r="AX372" s="12" t="s">
        <v>72</v>
      </c>
      <c r="AY372" s="225" t="s">
        <v>123</v>
      </c>
    </row>
    <row r="373" spans="2:65" s="11" customFormat="1" ht="13.5">
      <c r="B373" s="205"/>
      <c r="C373" s="206"/>
      <c r="D373" s="202" t="s">
        <v>134</v>
      </c>
      <c r="E373" s="207" t="s">
        <v>21</v>
      </c>
      <c r="F373" s="208" t="s">
        <v>521</v>
      </c>
      <c r="G373" s="206"/>
      <c r="H373" s="207" t="s">
        <v>21</v>
      </c>
      <c r="I373" s="209"/>
      <c r="J373" s="206"/>
      <c r="K373" s="206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134</v>
      </c>
      <c r="AU373" s="214" t="s">
        <v>82</v>
      </c>
      <c r="AV373" s="11" t="s">
        <v>80</v>
      </c>
      <c r="AW373" s="11" t="s">
        <v>35</v>
      </c>
      <c r="AX373" s="11" t="s">
        <v>72</v>
      </c>
      <c r="AY373" s="214" t="s">
        <v>123</v>
      </c>
    </row>
    <row r="374" spans="2:65" s="11" customFormat="1" ht="13.5">
      <c r="B374" s="205"/>
      <c r="C374" s="206"/>
      <c r="D374" s="202" t="s">
        <v>134</v>
      </c>
      <c r="E374" s="207" t="s">
        <v>21</v>
      </c>
      <c r="F374" s="208" t="s">
        <v>542</v>
      </c>
      <c r="G374" s="206"/>
      <c r="H374" s="207" t="s">
        <v>21</v>
      </c>
      <c r="I374" s="209"/>
      <c r="J374" s="206"/>
      <c r="K374" s="206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134</v>
      </c>
      <c r="AU374" s="214" t="s">
        <v>82</v>
      </c>
      <c r="AV374" s="11" t="s">
        <v>80</v>
      </c>
      <c r="AW374" s="11" t="s">
        <v>35</v>
      </c>
      <c r="AX374" s="11" t="s">
        <v>72</v>
      </c>
      <c r="AY374" s="214" t="s">
        <v>123</v>
      </c>
    </row>
    <row r="375" spans="2:65" s="12" customFormat="1" ht="13.5">
      <c r="B375" s="215"/>
      <c r="C375" s="216"/>
      <c r="D375" s="202" t="s">
        <v>134</v>
      </c>
      <c r="E375" s="217" t="s">
        <v>21</v>
      </c>
      <c r="F375" s="218" t="s">
        <v>543</v>
      </c>
      <c r="G375" s="216"/>
      <c r="H375" s="219">
        <v>2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134</v>
      </c>
      <c r="AU375" s="225" t="s">
        <v>82</v>
      </c>
      <c r="AV375" s="12" t="s">
        <v>82</v>
      </c>
      <c r="AW375" s="12" t="s">
        <v>35</v>
      </c>
      <c r="AX375" s="12" t="s">
        <v>72</v>
      </c>
      <c r="AY375" s="225" t="s">
        <v>123</v>
      </c>
    </row>
    <row r="376" spans="2:65" s="1" customFormat="1" ht="25.5" customHeight="1">
      <c r="B376" s="39"/>
      <c r="C376" s="190" t="s">
        <v>544</v>
      </c>
      <c r="D376" s="190" t="s">
        <v>125</v>
      </c>
      <c r="E376" s="191" t="s">
        <v>545</v>
      </c>
      <c r="F376" s="192" t="s">
        <v>546</v>
      </c>
      <c r="G376" s="193" t="s">
        <v>128</v>
      </c>
      <c r="H376" s="194">
        <v>3067</v>
      </c>
      <c r="I376" s="195"/>
      <c r="J376" s="196">
        <f>ROUND(I376*H376,2)</f>
        <v>0</v>
      </c>
      <c r="K376" s="192" t="s">
        <v>129</v>
      </c>
      <c r="L376" s="59"/>
      <c r="M376" s="197" t="s">
        <v>21</v>
      </c>
      <c r="N376" s="198" t="s">
        <v>43</v>
      </c>
      <c r="O376" s="40"/>
      <c r="P376" s="199">
        <f>O376*H376</f>
        <v>0</v>
      </c>
      <c r="Q376" s="199">
        <v>0.10373</v>
      </c>
      <c r="R376" s="199">
        <f>Q376*H376</f>
        <v>318.13990999999999</v>
      </c>
      <c r="S376" s="199">
        <v>0</v>
      </c>
      <c r="T376" s="200">
        <f>S376*H376</f>
        <v>0</v>
      </c>
      <c r="AR376" s="22" t="s">
        <v>130</v>
      </c>
      <c r="AT376" s="22" t="s">
        <v>125</v>
      </c>
      <c r="AU376" s="22" t="s">
        <v>82</v>
      </c>
      <c r="AY376" s="22" t="s">
        <v>123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22" t="s">
        <v>80</v>
      </c>
      <c r="BK376" s="201">
        <f>ROUND(I376*H376,2)</f>
        <v>0</v>
      </c>
      <c r="BL376" s="22" t="s">
        <v>130</v>
      </c>
      <c r="BM376" s="22" t="s">
        <v>547</v>
      </c>
    </row>
    <row r="377" spans="2:65" s="1" customFormat="1" ht="27">
      <c r="B377" s="39"/>
      <c r="C377" s="61"/>
      <c r="D377" s="202" t="s">
        <v>132</v>
      </c>
      <c r="E377" s="61"/>
      <c r="F377" s="203" t="s">
        <v>548</v>
      </c>
      <c r="G377" s="61"/>
      <c r="H377" s="61"/>
      <c r="I377" s="161"/>
      <c r="J377" s="61"/>
      <c r="K377" s="61"/>
      <c r="L377" s="59"/>
      <c r="M377" s="204"/>
      <c r="N377" s="40"/>
      <c r="O377" s="40"/>
      <c r="P377" s="40"/>
      <c r="Q377" s="40"/>
      <c r="R377" s="40"/>
      <c r="S377" s="40"/>
      <c r="T377" s="76"/>
      <c r="AT377" s="22" t="s">
        <v>132</v>
      </c>
      <c r="AU377" s="22" t="s">
        <v>82</v>
      </c>
    </row>
    <row r="378" spans="2:65" s="12" customFormat="1" ht="13.5">
      <c r="B378" s="215"/>
      <c r="C378" s="216"/>
      <c r="D378" s="202" t="s">
        <v>134</v>
      </c>
      <c r="E378" s="217" t="s">
        <v>21</v>
      </c>
      <c r="F378" s="218" t="s">
        <v>519</v>
      </c>
      <c r="G378" s="216"/>
      <c r="H378" s="219">
        <v>1425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134</v>
      </c>
      <c r="AU378" s="225" t="s">
        <v>82</v>
      </c>
      <c r="AV378" s="12" t="s">
        <v>82</v>
      </c>
      <c r="AW378" s="12" t="s">
        <v>35</v>
      </c>
      <c r="AX378" s="12" t="s">
        <v>72</v>
      </c>
      <c r="AY378" s="225" t="s">
        <v>123</v>
      </c>
    </row>
    <row r="379" spans="2:65" s="12" customFormat="1" ht="13.5">
      <c r="B379" s="215"/>
      <c r="C379" s="216"/>
      <c r="D379" s="202" t="s">
        <v>134</v>
      </c>
      <c r="E379" s="217" t="s">
        <v>21</v>
      </c>
      <c r="F379" s="218" t="s">
        <v>520</v>
      </c>
      <c r="G379" s="216"/>
      <c r="H379" s="219">
        <v>1640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134</v>
      </c>
      <c r="AU379" s="225" t="s">
        <v>82</v>
      </c>
      <c r="AV379" s="12" t="s">
        <v>82</v>
      </c>
      <c r="AW379" s="12" t="s">
        <v>35</v>
      </c>
      <c r="AX379" s="12" t="s">
        <v>72</v>
      </c>
      <c r="AY379" s="225" t="s">
        <v>123</v>
      </c>
    </row>
    <row r="380" spans="2:65" s="11" customFormat="1" ht="13.5">
      <c r="B380" s="205"/>
      <c r="C380" s="206"/>
      <c r="D380" s="202" t="s">
        <v>134</v>
      </c>
      <c r="E380" s="207" t="s">
        <v>21</v>
      </c>
      <c r="F380" s="208" t="s">
        <v>521</v>
      </c>
      <c r="G380" s="206"/>
      <c r="H380" s="207" t="s">
        <v>21</v>
      </c>
      <c r="I380" s="209"/>
      <c r="J380" s="206"/>
      <c r="K380" s="206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134</v>
      </c>
      <c r="AU380" s="214" t="s">
        <v>82</v>
      </c>
      <c r="AV380" s="11" t="s">
        <v>80</v>
      </c>
      <c r="AW380" s="11" t="s">
        <v>35</v>
      </c>
      <c r="AX380" s="11" t="s">
        <v>72</v>
      </c>
      <c r="AY380" s="214" t="s">
        <v>123</v>
      </c>
    </row>
    <row r="381" spans="2:65" s="11" customFormat="1" ht="13.5">
      <c r="B381" s="205"/>
      <c r="C381" s="206"/>
      <c r="D381" s="202" t="s">
        <v>134</v>
      </c>
      <c r="E381" s="207" t="s">
        <v>21</v>
      </c>
      <c r="F381" s="208" t="s">
        <v>549</v>
      </c>
      <c r="G381" s="206"/>
      <c r="H381" s="207" t="s">
        <v>21</v>
      </c>
      <c r="I381" s="209"/>
      <c r="J381" s="206"/>
      <c r="K381" s="206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134</v>
      </c>
      <c r="AU381" s="214" t="s">
        <v>82</v>
      </c>
      <c r="AV381" s="11" t="s">
        <v>80</v>
      </c>
      <c r="AW381" s="11" t="s">
        <v>35</v>
      </c>
      <c r="AX381" s="11" t="s">
        <v>72</v>
      </c>
      <c r="AY381" s="214" t="s">
        <v>123</v>
      </c>
    </row>
    <row r="382" spans="2:65" s="12" customFormat="1" ht="13.5">
      <c r="B382" s="215"/>
      <c r="C382" s="216"/>
      <c r="D382" s="202" t="s">
        <v>134</v>
      </c>
      <c r="E382" s="217" t="s">
        <v>21</v>
      </c>
      <c r="F382" s="218" t="s">
        <v>543</v>
      </c>
      <c r="G382" s="216"/>
      <c r="H382" s="219">
        <v>2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134</v>
      </c>
      <c r="AU382" s="225" t="s">
        <v>82</v>
      </c>
      <c r="AV382" s="12" t="s">
        <v>82</v>
      </c>
      <c r="AW382" s="12" t="s">
        <v>35</v>
      </c>
      <c r="AX382" s="12" t="s">
        <v>72</v>
      </c>
      <c r="AY382" s="225" t="s">
        <v>123</v>
      </c>
    </row>
    <row r="383" spans="2:65" s="1" customFormat="1" ht="16.5" customHeight="1">
      <c r="B383" s="39"/>
      <c r="C383" s="190" t="s">
        <v>550</v>
      </c>
      <c r="D383" s="190" t="s">
        <v>125</v>
      </c>
      <c r="E383" s="191" t="s">
        <v>551</v>
      </c>
      <c r="F383" s="192" t="s">
        <v>552</v>
      </c>
      <c r="G383" s="193" t="s">
        <v>128</v>
      </c>
      <c r="H383" s="194">
        <v>23.25</v>
      </c>
      <c r="I383" s="195"/>
      <c r="J383" s="196">
        <f>ROUND(I383*H383,2)</f>
        <v>0</v>
      </c>
      <c r="K383" s="192" t="s">
        <v>129</v>
      </c>
      <c r="L383" s="59"/>
      <c r="M383" s="197" t="s">
        <v>21</v>
      </c>
      <c r="N383" s="198" t="s">
        <v>43</v>
      </c>
      <c r="O383" s="40"/>
      <c r="P383" s="199">
        <f>O383*H383</f>
        <v>0</v>
      </c>
      <c r="Q383" s="199">
        <v>0.62651999999999997</v>
      </c>
      <c r="R383" s="199">
        <f>Q383*H383</f>
        <v>14.56659</v>
      </c>
      <c r="S383" s="199">
        <v>0</v>
      </c>
      <c r="T383" s="200">
        <f>S383*H383</f>
        <v>0</v>
      </c>
      <c r="AR383" s="22" t="s">
        <v>130</v>
      </c>
      <c r="AT383" s="22" t="s">
        <v>125</v>
      </c>
      <c r="AU383" s="22" t="s">
        <v>82</v>
      </c>
      <c r="AY383" s="22" t="s">
        <v>123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22" t="s">
        <v>80</v>
      </c>
      <c r="BK383" s="201">
        <f>ROUND(I383*H383,2)</f>
        <v>0</v>
      </c>
      <c r="BL383" s="22" t="s">
        <v>130</v>
      </c>
      <c r="BM383" s="22" t="s">
        <v>553</v>
      </c>
    </row>
    <row r="384" spans="2:65" s="1" customFormat="1" ht="27">
      <c r="B384" s="39"/>
      <c r="C384" s="61"/>
      <c r="D384" s="202" t="s">
        <v>132</v>
      </c>
      <c r="E384" s="61"/>
      <c r="F384" s="203" t="s">
        <v>554</v>
      </c>
      <c r="G384" s="61"/>
      <c r="H384" s="61"/>
      <c r="I384" s="161"/>
      <c r="J384" s="61"/>
      <c r="K384" s="61"/>
      <c r="L384" s="59"/>
      <c r="M384" s="204"/>
      <c r="N384" s="40"/>
      <c r="O384" s="40"/>
      <c r="P384" s="40"/>
      <c r="Q384" s="40"/>
      <c r="R384" s="40"/>
      <c r="S384" s="40"/>
      <c r="T384" s="76"/>
      <c r="AT384" s="22" t="s">
        <v>132</v>
      </c>
      <c r="AU384" s="22" t="s">
        <v>82</v>
      </c>
    </row>
    <row r="385" spans="2:65" s="11" customFormat="1" ht="13.5">
      <c r="B385" s="205"/>
      <c r="C385" s="206"/>
      <c r="D385" s="202" t="s">
        <v>134</v>
      </c>
      <c r="E385" s="207" t="s">
        <v>21</v>
      </c>
      <c r="F385" s="208" t="s">
        <v>555</v>
      </c>
      <c r="G385" s="206"/>
      <c r="H385" s="207" t="s">
        <v>21</v>
      </c>
      <c r="I385" s="209"/>
      <c r="J385" s="206"/>
      <c r="K385" s="206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134</v>
      </c>
      <c r="AU385" s="214" t="s">
        <v>82</v>
      </c>
      <c r="AV385" s="11" t="s">
        <v>80</v>
      </c>
      <c r="AW385" s="11" t="s">
        <v>35</v>
      </c>
      <c r="AX385" s="11" t="s">
        <v>72</v>
      </c>
      <c r="AY385" s="214" t="s">
        <v>123</v>
      </c>
    </row>
    <row r="386" spans="2:65" s="12" customFormat="1" ht="13.5">
      <c r="B386" s="215"/>
      <c r="C386" s="216"/>
      <c r="D386" s="202" t="s">
        <v>134</v>
      </c>
      <c r="E386" s="217" t="s">
        <v>21</v>
      </c>
      <c r="F386" s="218" t="s">
        <v>556</v>
      </c>
      <c r="G386" s="216"/>
      <c r="H386" s="219">
        <v>18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134</v>
      </c>
      <c r="AU386" s="225" t="s">
        <v>82</v>
      </c>
      <c r="AV386" s="12" t="s">
        <v>82</v>
      </c>
      <c r="AW386" s="12" t="s">
        <v>35</v>
      </c>
      <c r="AX386" s="12" t="s">
        <v>72</v>
      </c>
      <c r="AY386" s="225" t="s">
        <v>123</v>
      </c>
    </row>
    <row r="387" spans="2:65" s="12" customFormat="1" ht="13.5">
      <c r="B387" s="215"/>
      <c r="C387" s="216"/>
      <c r="D387" s="202" t="s">
        <v>134</v>
      </c>
      <c r="E387" s="217" t="s">
        <v>21</v>
      </c>
      <c r="F387" s="218" t="s">
        <v>557</v>
      </c>
      <c r="G387" s="216"/>
      <c r="H387" s="219">
        <v>5.25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134</v>
      </c>
      <c r="AU387" s="225" t="s">
        <v>82</v>
      </c>
      <c r="AV387" s="12" t="s">
        <v>82</v>
      </c>
      <c r="AW387" s="12" t="s">
        <v>35</v>
      </c>
      <c r="AX387" s="12" t="s">
        <v>72</v>
      </c>
      <c r="AY387" s="225" t="s">
        <v>123</v>
      </c>
    </row>
    <row r="388" spans="2:65" s="1" customFormat="1" ht="16.5" customHeight="1">
      <c r="B388" s="39"/>
      <c r="C388" s="190" t="s">
        <v>558</v>
      </c>
      <c r="D388" s="190" t="s">
        <v>125</v>
      </c>
      <c r="E388" s="191" t="s">
        <v>559</v>
      </c>
      <c r="F388" s="192" t="s">
        <v>560</v>
      </c>
      <c r="G388" s="193" t="s">
        <v>128</v>
      </c>
      <c r="H388" s="194">
        <v>23.25</v>
      </c>
      <c r="I388" s="195"/>
      <c r="J388" s="196">
        <f>ROUND(I388*H388,2)</f>
        <v>0</v>
      </c>
      <c r="K388" s="192" t="s">
        <v>129</v>
      </c>
      <c r="L388" s="59"/>
      <c r="M388" s="197" t="s">
        <v>21</v>
      </c>
      <c r="N388" s="198" t="s">
        <v>43</v>
      </c>
      <c r="O388" s="40"/>
      <c r="P388" s="199">
        <f>O388*H388</f>
        <v>0</v>
      </c>
      <c r="Q388" s="199">
        <v>0.15140000000000001</v>
      </c>
      <c r="R388" s="199">
        <f>Q388*H388</f>
        <v>3.5200500000000003</v>
      </c>
      <c r="S388" s="199">
        <v>0</v>
      </c>
      <c r="T388" s="200">
        <f>S388*H388</f>
        <v>0</v>
      </c>
      <c r="AR388" s="22" t="s">
        <v>130</v>
      </c>
      <c r="AT388" s="22" t="s">
        <v>125</v>
      </c>
      <c r="AU388" s="22" t="s">
        <v>82</v>
      </c>
      <c r="AY388" s="22" t="s">
        <v>123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22" t="s">
        <v>80</v>
      </c>
      <c r="BK388" s="201">
        <f>ROUND(I388*H388,2)</f>
        <v>0</v>
      </c>
      <c r="BL388" s="22" t="s">
        <v>130</v>
      </c>
      <c r="BM388" s="22" t="s">
        <v>561</v>
      </c>
    </row>
    <row r="389" spans="2:65" s="1" customFormat="1" ht="27">
      <c r="B389" s="39"/>
      <c r="C389" s="61"/>
      <c r="D389" s="202" t="s">
        <v>132</v>
      </c>
      <c r="E389" s="61"/>
      <c r="F389" s="203" t="s">
        <v>562</v>
      </c>
      <c r="G389" s="61"/>
      <c r="H389" s="61"/>
      <c r="I389" s="161"/>
      <c r="J389" s="61"/>
      <c r="K389" s="61"/>
      <c r="L389" s="59"/>
      <c r="M389" s="204"/>
      <c r="N389" s="40"/>
      <c r="O389" s="40"/>
      <c r="P389" s="40"/>
      <c r="Q389" s="40"/>
      <c r="R389" s="40"/>
      <c r="S389" s="40"/>
      <c r="T389" s="76"/>
      <c r="AT389" s="22" t="s">
        <v>132</v>
      </c>
      <c r="AU389" s="22" t="s">
        <v>82</v>
      </c>
    </row>
    <row r="390" spans="2:65" s="11" customFormat="1" ht="13.5">
      <c r="B390" s="205"/>
      <c r="C390" s="206"/>
      <c r="D390" s="202" t="s">
        <v>134</v>
      </c>
      <c r="E390" s="207" t="s">
        <v>21</v>
      </c>
      <c r="F390" s="208" t="s">
        <v>555</v>
      </c>
      <c r="G390" s="206"/>
      <c r="H390" s="207" t="s">
        <v>21</v>
      </c>
      <c r="I390" s="209"/>
      <c r="J390" s="206"/>
      <c r="K390" s="206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134</v>
      </c>
      <c r="AU390" s="214" t="s">
        <v>82</v>
      </c>
      <c r="AV390" s="11" t="s">
        <v>80</v>
      </c>
      <c r="AW390" s="11" t="s">
        <v>35</v>
      </c>
      <c r="AX390" s="11" t="s">
        <v>72</v>
      </c>
      <c r="AY390" s="214" t="s">
        <v>123</v>
      </c>
    </row>
    <row r="391" spans="2:65" s="12" customFormat="1" ht="13.5">
      <c r="B391" s="215"/>
      <c r="C391" s="216"/>
      <c r="D391" s="202" t="s">
        <v>134</v>
      </c>
      <c r="E391" s="217" t="s">
        <v>21</v>
      </c>
      <c r="F391" s="218" t="s">
        <v>556</v>
      </c>
      <c r="G391" s="216"/>
      <c r="H391" s="219">
        <v>18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134</v>
      </c>
      <c r="AU391" s="225" t="s">
        <v>82</v>
      </c>
      <c r="AV391" s="12" t="s">
        <v>82</v>
      </c>
      <c r="AW391" s="12" t="s">
        <v>35</v>
      </c>
      <c r="AX391" s="12" t="s">
        <v>72</v>
      </c>
      <c r="AY391" s="225" t="s">
        <v>123</v>
      </c>
    </row>
    <row r="392" spans="2:65" s="12" customFormat="1" ht="13.5">
      <c r="B392" s="215"/>
      <c r="C392" s="216"/>
      <c r="D392" s="202" t="s">
        <v>134</v>
      </c>
      <c r="E392" s="217" t="s">
        <v>21</v>
      </c>
      <c r="F392" s="218" t="s">
        <v>557</v>
      </c>
      <c r="G392" s="216"/>
      <c r="H392" s="219">
        <v>5.25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134</v>
      </c>
      <c r="AU392" s="225" t="s">
        <v>82</v>
      </c>
      <c r="AV392" s="12" t="s">
        <v>82</v>
      </c>
      <c r="AW392" s="12" t="s">
        <v>35</v>
      </c>
      <c r="AX392" s="12" t="s">
        <v>72</v>
      </c>
      <c r="AY392" s="225" t="s">
        <v>123</v>
      </c>
    </row>
    <row r="393" spans="2:65" s="10" customFormat="1" ht="29.85" customHeight="1">
      <c r="B393" s="174"/>
      <c r="C393" s="175"/>
      <c r="D393" s="176" t="s">
        <v>71</v>
      </c>
      <c r="E393" s="188" t="s">
        <v>193</v>
      </c>
      <c r="F393" s="188" t="s">
        <v>563</v>
      </c>
      <c r="G393" s="175"/>
      <c r="H393" s="175"/>
      <c r="I393" s="178"/>
      <c r="J393" s="189">
        <f>BK393</f>
        <v>0</v>
      </c>
      <c r="K393" s="175"/>
      <c r="L393" s="180"/>
      <c r="M393" s="181"/>
      <c r="N393" s="182"/>
      <c r="O393" s="182"/>
      <c r="P393" s="183">
        <f>SUM(P394:P536)</f>
        <v>0</v>
      </c>
      <c r="Q393" s="182"/>
      <c r="R393" s="183">
        <f>SUM(R394:R536)</f>
        <v>559.84766560000003</v>
      </c>
      <c r="S393" s="182"/>
      <c r="T393" s="184">
        <f>SUM(T394:T536)</f>
        <v>15.3384</v>
      </c>
      <c r="AR393" s="185" t="s">
        <v>80</v>
      </c>
      <c r="AT393" s="186" t="s">
        <v>71</v>
      </c>
      <c r="AU393" s="186" t="s">
        <v>80</v>
      </c>
      <c r="AY393" s="185" t="s">
        <v>123</v>
      </c>
      <c r="BK393" s="187">
        <f>SUM(BK394:BK536)</f>
        <v>0</v>
      </c>
    </row>
    <row r="394" spans="2:65" s="1" customFormat="1" ht="16.5" customHeight="1">
      <c r="B394" s="39"/>
      <c r="C394" s="190" t="s">
        <v>564</v>
      </c>
      <c r="D394" s="190" t="s">
        <v>125</v>
      </c>
      <c r="E394" s="191" t="s">
        <v>565</v>
      </c>
      <c r="F394" s="192" t="s">
        <v>566</v>
      </c>
      <c r="G394" s="193" t="s">
        <v>461</v>
      </c>
      <c r="H394" s="194">
        <v>12</v>
      </c>
      <c r="I394" s="195"/>
      <c r="J394" s="196">
        <f>ROUND(I394*H394,2)</f>
        <v>0</v>
      </c>
      <c r="K394" s="192" t="s">
        <v>129</v>
      </c>
      <c r="L394" s="59"/>
      <c r="M394" s="197" t="s">
        <v>21</v>
      </c>
      <c r="N394" s="198" t="s">
        <v>43</v>
      </c>
      <c r="O394" s="40"/>
      <c r="P394" s="199">
        <f>O394*H394</f>
        <v>0</v>
      </c>
      <c r="Q394" s="199">
        <v>0.56032000000000004</v>
      </c>
      <c r="R394" s="199">
        <f>Q394*H394</f>
        <v>6.7238400000000009</v>
      </c>
      <c r="S394" s="199">
        <v>0</v>
      </c>
      <c r="T394" s="200">
        <f>S394*H394</f>
        <v>0</v>
      </c>
      <c r="AR394" s="22" t="s">
        <v>130</v>
      </c>
      <c r="AT394" s="22" t="s">
        <v>125</v>
      </c>
      <c r="AU394" s="22" t="s">
        <v>82</v>
      </c>
      <c r="AY394" s="22" t="s">
        <v>123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22" t="s">
        <v>80</v>
      </c>
      <c r="BK394" s="201">
        <f>ROUND(I394*H394,2)</f>
        <v>0</v>
      </c>
      <c r="BL394" s="22" t="s">
        <v>130</v>
      </c>
      <c r="BM394" s="22" t="s">
        <v>567</v>
      </c>
    </row>
    <row r="395" spans="2:65" s="1" customFormat="1" ht="13.5">
      <c r="B395" s="39"/>
      <c r="C395" s="61"/>
      <c r="D395" s="202" t="s">
        <v>132</v>
      </c>
      <c r="E395" s="61"/>
      <c r="F395" s="203" t="s">
        <v>568</v>
      </c>
      <c r="G395" s="61"/>
      <c r="H395" s="61"/>
      <c r="I395" s="161"/>
      <c r="J395" s="61"/>
      <c r="K395" s="61"/>
      <c r="L395" s="59"/>
      <c r="M395" s="204"/>
      <c r="N395" s="40"/>
      <c r="O395" s="40"/>
      <c r="P395" s="40"/>
      <c r="Q395" s="40"/>
      <c r="R395" s="40"/>
      <c r="S395" s="40"/>
      <c r="T395" s="76"/>
      <c r="AT395" s="22" t="s">
        <v>132</v>
      </c>
      <c r="AU395" s="22" t="s">
        <v>82</v>
      </c>
    </row>
    <row r="396" spans="2:65" s="1" customFormat="1" ht="27">
      <c r="B396" s="39"/>
      <c r="C396" s="61"/>
      <c r="D396" s="202" t="s">
        <v>260</v>
      </c>
      <c r="E396" s="61"/>
      <c r="F396" s="229" t="s">
        <v>569</v>
      </c>
      <c r="G396" s="61"/>
      <c r="H396" s="61"/>
      <c r="I396" s="161"/>
      <c r="J396" s="61"/>
      <c r="K396" s="61"/>
      <c r="L396" s="59"/>
      <c r="M396" s="204"/>
      <c r="N396" s="40"/>
      <c r="O396" s="40"/>
      <c r="P396" s="40"/>
      <c r="Q396" s="40"/>
      <c r="R396" s="40"/>
      <c r="S396" s="40"/>
      <c r="T396" s="76"/>
      <c r="AT396" s="22" t="s">
        <v>260</v>
      </c>
      <c r="AU396" s="22" t="s">
        <v>82</v>
      </c>
    </row>
    <row r="397" spans="2:65" s="11" customFormat="1" ht="13.5">
      <c r="B397" s="205"/>
      <c r="C397" s="206"/>
      <c r="D397" s="202" t="s">
        <v>134</v>
      </c>
      <c r="E397" s="207" t="s">
        <v>21</v>
      </c>
      <c r="F397" s="208" t="s">
        <v>570</v>
      </c>
      <c r="G397" s="206"/>
      <c r="H397" s="207" t="s">
        <v>21</v>
      </c>
      <c r="I397" s="209"/>
      <c r="J397" s="206"/>
      <c r="K397" s="206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134</v>
      </c>
      <c r="AU397" s="214" t="s">
        <v>82</v>
      </c>
      <c r="AV397" s="11" t="s">
        <v>80</v>
      </c>
      <c r="AW397" s="11" t="s">
        <v>35</v>
      </c>
      <c r="AX397" s="11" t="s">
        <v>72</v>
      </c>
      <c r="AY397" s="214" t="s">
        <v>123</v>
      </c>
    </row>
    <row r="398" spans="2:65" s="11" customFormat="1" ht="27">
      <c r="B398" s="205"/>
      <c r="C398" s="206"/>
      <c r="D398" s="202" t="s">
        <v>134</v>
      </c>
      <c r="E398" s="207" t="s">
        <v>21</v>
      </c>
      <c r="F398" s="208" t="s">
        <v>571</v>
      </c>
      <c r="G398" s="206"/>
      <c r="H398" s="207" t="s">
        <v>21</v>
      </c>
      <c r="I398" s="209"/>
      <c r="J398" s="206"/>
      <c r="K398" s="206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134</v>
      </c>
      <c r="AU398" s="214" t="s">
        <v>82</v>
      </c>
      <c r="AV398" s="11" t="s">
        <v>80</v>
      </c>
      <c r="AW398" s="11" t="s">
        <v>35</v>
      </c>
      <c r="AX398" s="11" t="s">
        <v>72</v>
      </c>
      <c r="AY398" s="214" t="s">
        <v>123</v>
      </c>
    </row>
    <row r="399" spans="2:65" s="11" customFormat="1" ht="13.5">
      <c r="B399" s="205"/>
      <c r="C399" s="206"/>
      <c r="D399" s="202" t="s">
        <v>134</v>
      </c>
      <c r="E399" s="207" t="s">
        <v>21</v>
      </c>
      <c r="F399" s="208" t="s">
        <v>572</v>
      </c>
      <c r="G399" s="206"/>
      <c r="H399" s="207" t="s">
        <v>21</v>
      </c>
      <c r="I399" s="209"/>
      <c r="J399" s="206"/>
      <c r="K399" s="206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134</v>
      </c>
      <c r="AU399" s="214" t="s">
        <v>82</v>
      </c>
      <c r="AV399" s="11" t="s">
        <v>80</v>
      </c>
      <c r="AW399" s="11" t="s">
        <v>35</v>
      </c>
      <c r="AX399" s="11" t="s">
        <v>72</v>
      </c>
      <c r="AY399" s="214" t="s">
        <v>123</v>
      </c>
    </row>
    <row r="400" spans="2:65" s="12" customFormat="1" ht="13.5">
      <c r="B400" s="215"/>
      <c r="C400" s="216"/>
      <c r="D400" s="202" t="s">
        <v>134</v>
      </c>
      <c r="E400" s="217" t="s">
        <v>21</v>
      </c>
      <c r="F400" s="218" t="s">
        <v>573</v>
      </c>
      <c r="G400" s="216"/>
      <c r="H400" s="219">
        <v>12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134</v>
      </c>
      <c r="AU400" s="225" t="s">
        <v>82</v>
      </c>
      <c r="AV400" s="12" t="s">
        <v>82</v>
      </c>
      <c r="AW400" s="12" t="s">
        <v>35</v>
      </c>
      <c r="AX400" s="12" t="s">
        <v>72</v>
      </c>
      <c r="AY400" s="225" t="s">
        <v>123</v>
      </c>
    </row>
    <row r="401" spans="2:65" s="1" customFormat="1" ht="16.5" customHeight="1">
      <c r="B401" s="39"/>
      <c r="C401" s="190" t="s">
        <v>574</v>
      </c>
      <c r="D401" s="190" t="s">
        <v>125</v>
      </c>
      <c r="E401" s="191" t="s">
        <v>575</v>
      </c>
      <c r="F401" s="192" t="s">
        <v>576</v>
      </c>
      <c r="G401" s="193" t="s">
        <v>461</v>
      </c>
      <c r="H401" s="194">
        <v>12</v>
      </c>
      <c r="I401" s="195"/>
      <c r="J401" s="196">
        <f>ROUND(I401*H401,2)</f>
        <v>0</v>
      </c>
      <c r="K401" s="192" t="s">
        <v>129</v>
      </c>
      <c r="L401" s="59"/>
      <c r="M401" s="197" t="s">
        <v>21</v>
      </c>
      <c r="N401" s="198" t="s">
        <v>43</v>
      </c>
      <c r="O401" s="40"/>
      <c r="P401" s="199">
        <f>O401*H401</f>
        <v>0</v>
      </c>
      <c r="Q401" s="199">
        <v>0</v>
      </c>
      <c r="R401" s="199">
        <f>Q401*H401</f>
        <v>0</v>
      </c>
      <c r="S401" s="199">
        <v>0.55600000000000005</v>
      </c>
      <c r="T401" s="200">
        <f>S401*H401</f>
        <v>6.6720000000000006</v>
      </c>
      <c r="AR401" s="22" t="s">
        <v>130</v>
      </c>
      <c r="AT401" s="22" t="s">
        <v>125</v>
      </c>
      <c r="AU401" s="22" t="s">
        <v>82</v>
      </c>
      <c r="AY401" s="22" t="s">
        <v>123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22" t="s">
        <v>80</v>
      </c>
      <c r="BK401" s="201">
        <f>ROUND(I401*H401,2)</f>
        <v>0</v>
      </c>
      <c r="BL401" s="22" t="s">
        <v>130</v>
      </c>
      <c r="BM401" s="22" t="s">
        <v>577</v>
      </c>
    </row>
    <row r="402" spans="2:65" s="1" customFormat="1" ht="27">
      <c r="B402" s="39"/>
      <c r="C402" s="61"/>
      <c r="D402" s="202" t="s">
        <v>132</v>
      </c>
      <c r="E402" s="61"/>
      <c r="F402" s="203" t="s">
        <v>578</v>
      </c>
      <c r="G402" s="61"/>
      <c r="H402" s="61"/>
      <c r="I402" s="161"/>
      <c r="J402" s="61"/>
      <c r="K402" s="61"/>
      <c r="L402" s="59"/>
      <c r="M402" s="204"/>
      <c r="N402" s="40"/>
      <c r="O402" s="40"/>
      <c r="P402" s="40"/>
      <c r="Q402" s="40"/>
      <c r="R402" s="40"/>
      <c r="S402" s="40"/>
      <c r="T402" s="76"/>
      <c r="AT402" s="22" t="s">
        <v>132</v>
      </c>
      <c r="AU402" s="22" t="s">
        <v>82</v>
      </c>
    </row>
    <row r="403" spans="2:65" s="1" customFormat="1" ht="27">
      <c r="B403" s="39"/>
      <c r="C403" s="61"/>
      <c r="D403" s="202" t="s">
        <v>260</v>
      </c>
      <c r="E403" s="61"/>
      <c r="F403" s="229" t="s">
        <v>579</v>
      </c>
      <c r="G403" s="61"/>
      <c r="H403" s="61"/>
      <c r="I403" s="161"/>
      <c r="J403" s="61"/>
      <c r="K403" s="61"/>
      <c r="L403" s="59"/>
      <c r="M403" s="204"/>
      <c r="N403" s="40"/>
      <c r="O403" s="40"/>
      <c r="P403" s="40"/>
      <c r="Q403" s="40"/>
      <c r="R403" s="40"/>
      <c r="S403" s="40"/>
      <c r="T403" s="76"/>
      <c r="AT403" s="22" t="s">
        <v>260</v>
      </c>
      <c r="AU403" s="22" t="s">
        <v>82</v>
      </c>
    </row>
    <row r="404" spans="2:65" s="11" customFormat="1" ht="13.5">
      <c r="B404" s="205"/>
      <c r="C404" s="206"/>
      <c r="D404" s="202" t="s">
        <v>134</v>
      </c>
      <c r="E404" s="207" t="s">
        <v>21</v>
      </c>
      <c r="F404" s="208" t="s">
        <v>570</v>
      </c>
      <c r="G404" s="206"/>
      <c r="H404" s="207" t="s">
        <v>21</v>
      </c>
      <c r="I404" s="209"/>
      <c r="J404" s="206"/>
      <c r="K404" s="206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134</v>
      </c>
      <c r="AU404" s="214" t="s">
        <v>82</v>
      </c>
      <c r="AV404" s="11" t="s">
        <v>80</v>
      </c>
      <c r="AW404" s="11" t="s">
        <v>35</v>
      </c>
      <c r="AX404" s="11" t="s">
        <v>72</v>
      </c>
      <c r="AY404" s="214" t="s">
        <v>123</v>
      </c>
    </row>
    <row r="405" spans="2:65" s="11" customFormat="1" ht="27">
      <c r="B405" s="205"/>
      <c r="C405" s="206"/>
      <c r="D405" s="202" t="s">
        <v>134</v>
      </c>
      <c r="E405" s="207" t="s">
        <v>21</v>
      </c>
      <c r="F405" s="208" t="s">
        <v>571</v>
      </c>
      <c r="G405" s="206"/>
      <c r="H405" s="207" t="s">
        <v>21</v>
      </c>
      <c r="I405" s="209"/>
      <c r="J405" s="206"/>
      <c r="K405" s="206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134</v>
      </c>
      <c r="AU405" s="214" t="s">
        <v>82</v>
      </c>
      <c r="AV405" s="11" t="s">
        <v>80</v>
      </c>
      <c r="AW405" s="11" t="s">
        <v>35</v>
      </c>
      <c r="AX405" s="11" t="s">
        <v>72</v>
      </c>
      <c r="AY405" s="214" t="s">
        <v>123</v>
      </c>
    </row>
    <row r="406" spans="2:65" s="11" customFormat="1" ht="13.5">
      <c r="B406" s="205"/>
      <c r="C406" s="206"/>
      <c r="D406" s="202" t="s">
        <v>134</v>
      </c>
      <c r="E406" s="207" t="s">
        <v>21</v>
      </c>
      <c r="F406" s="208" t="s">
        <v>572</v>
      </c>
      <c r="G406" s="206"/>
      <c r="H406" s="207" t="s">
        <v>21</v>
      </c>
      <c r="I406" s="209"/>
      <c r="J406" s="206"/>
      <c r="K406" s="206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134</v>
      </c>
      <c r="AU406" s="214" t="s">
        <v>82</v>
      </c>
      <c r="AV406" s="11" t="s">
        <v>80</v>
      </c>
      <c r="AW406" s="11" t="s">
        <v>35</v>
      </c>
      <c r="AX406" s="11" t="s">
        <v>72</v>
      </c>
      <c r="AY406" s="214" t="s">
        <v>123</v>
      </c>
    </row>
    <row r="407" spans="2:65" s="12" customFormat="1" ht="13.5">
      <c r="B407" s="215"/>
      <c r="C407" s="216"/>
      <c r="D407" s="202" t="s">
        <v>134</v>
      </c>
      <c r="E407" s="217" t="s">
        <v>21</v>
      </c>
      <c r="F407" s="218" t="s">
        <v>573</v>
      </c>
      <c r="G407" s="216"/>
      <c r="H407" s="219">
        <v>12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134</v>
      </c>
      <c r="AU407" s="225" t="s">
        <v>82</v>
      </c>
      <c r="AV407" s="12" t="s">
        <v>82</v>
      </c>
      <c r="AW407" s="12" t="s">
        <v>35</v>
      </c>
      <c r="AX407" s="12" t="s">
        <v>72</v>
      </c>
      <c r="AY407" s="225" t="s">
        <v>123</v>
      </c>
    </row>
    <row r="408" spans="2:65" s="1" customFormat="1" ht="25.5" customHeight="1">
      <c r="B408" s="39"/>
      <c r="C408" s="190" t="s">
        <v>580</v>
      </c>
      <c r="D408" s="190" t="s">
        <v>125</v>
      </c>
      <c r="E408" s="191" t="s">
        <v>581</v>
      </c>
      <c r="F408" s="192" t="s">
        <v>582</v>
      </c>
      <c r="G408" s="193" t="s">
        <v>151</v>
      </c>
      <c r="H408" s="194">
        <v>16</v>
      </c>
      <c r="I408" s="195"/>
      <c r="J408" s="196">
        <f>ROUND(I408*H408,2)</f>
        <v>0</v>
      </c>
      <c r="K408" s="192" t="s">
        <v>129</v>
      </c>
      <c r="L408" s="59"/>
      <c r="M408" s="197" t="s">
        <v>21</v>
      </c>
      <c r="N408" s="198" t="s">
        <v>43</v>
      </c>
      <c r="O408" s="40"/>
      <c r="P408" s="199">
        <f>O408*H408</f>
        <v>0</v>
      </c>
      <c r="Q408" s="199">
        <v>6.9999999999999999E-4</v>
      </c>
      <c r="R408" s="199">
        <f>Q408*H408</f>
        <v>1.12E-2</v>
      </c>
      <c r="S408" s="199">
        <v>0</v>
      </c>
      <c r="T408" s="200">
        <f>S408*H408</f>
        <v>0</v>
      </c>
      <c r="AR408" s="22" t="s">
        <v>130</v>
      </c>
      <c r="AT408" s="22" t="s">
        <v>125</v>
      </c>
      <c r="AU408" s="22" t="s">
        <v>82</v>
      </c>
      <c r="AY408" s="22" t="s">
        <v>123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22" t="s">
        <v>80</v>
      </c>
      <c r="BK408" s="201">
        <f>ROUND(I408*H408,2)</f>
        <v>0</v>
      </c>
      <c r="BL408" s="22" t="s">
        <v>130</v>
      </c>
      <c r="BM408" s="22" t="s">
        <v>583</v>
      </c>
    </row>
    <row r="409" spans="2:65" s="1" customFormat="1" ht="13.5">
      <c r="B409" s="39"/>
      <c r="C409" s="61"/>
      <c r="D409" s="202" t="s">
        <v>132</v>
      </c>
      <c r="E409" s="61"/>
      <c r="F409" s="203" t="s">
        <v>584</v>
      </c>
      <c r="G409" s="61"/>
      <c r="H409" s="61"/>
      <c r="I409" s="161"/>
      <c r="J409" s="61"/>
      <c r="K409" s="61"/>
      <c r="L409" s="59"/>
      <c r="M409" s="204"/>
      <c r="N409" s="40"/>
      <c r="O409" s="40"/>
      <c r="P409" s="40"/>
      <c r="Q409" s="40"/>
      <c r="R409" s="40"/>
      <c r="S409" s="40"/>
      <c r="T409" s="76"/>
      <c r="AT409" s="22" t="s">
        <v>132</v>
      </c>
      <c r="AU409" s="22" t="s">
        <v>82</v>
      </c>
    </row>
    <row r="410" spans="2:65" s="11" customFormat="1" ht="13.5">
      <c r="B410" s="205"/>
      <c r="C410" s="206"/>
      <c r="D410" s="202" t="s">
        <v>134</v>
      </c>
      <c r="E410" s="207" t="s">
        <v>21</v>
      </c>
      <c r="F410" s="208" t="s">
        <v>316</v>
      </c>
      <c r="G410" s="206"/>
      <c r="H410" s="207" t="s">
        <v>21</v>
      </c>
      <c r="I410" s="209"/>
      <c r="J410" s="206"/>
      <c r="K410" s="206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134</v>
      </c>
      <c r="AU410" s="214" t="s">
        <v>82</v>
      </c>
      <c r="AV410" s="11" t="s">
        <v>80</v>
      </c>
      <c r="AW410" s="11" t="s">
        <v>35</v>
      </c>
      <c r="AX410" s="11" t="s">
        <v>72</v>
      </c>
      <c r="AY410" s="214" t="s">
        <v>123</v>
      </c>
    </row>
    <row r="411" spans="2:65" s="11" customFormat="1" ht="27">
      <c r="B411" s="205"/>
      <c r="C411" s="206"/>
      <c r="D411" s="202" t="s">
        <v>134</v>
      </c>
      <c r="E411" s="207" t="s">
        <v>21</v>
      </c>
      <c r="F411" s="208" t="s">
        <v>585</v>
      </c>
      <c r="G411" s="206"/>
      <c r="H411" s="207" t="s">
        <v>21</v>
      </c>
      <c r="I411" s="209"/>
      <c r="J411" s="206"/>
      <c r="K411" s="206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134</v>
      </c>
      <c r="AU411" s="214" t="s">
        <v>82</v>
      </c>
      <c r="AV411" s="11" t="s">
        <v>80</v>
      </c>
      <c r="AW411" s="11" t="s">
        <v>35</v>
      </c>
      <c r="AX411" s="11" t="s">
        <v>72</v>
      </c>
      <c r="AY411" s="214" t="s">
        <v>123</v>
      </c>
    </row>
    <row r="412" spans="2:65" s="12" customFormat="1" ht="13.5">
      <c r="B412" s="215"/>
      <c r="C412" s="216"/>
      <c r="D412" s="202" t="s">
        <v>134</v>
      </c>
      <c r="E412" s="217" t="s">
        <v>21</v>
      </c>
      <c r="F412" s="218" t="s">
        <v>586</v>
      </c>
      <c r="G412" s="216"/>
      <c r="H412" s="219">
        <v>1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134</v>
      </c>
      <c r="AU412" s="225" t="s">
        <v>82</v>
      </c>
      <c r="AV412" s="12" t="s">
        <v>82</v>
      </c>
      <c r="AW412" s="12" t="s">
        <v>35</v>
      </c>
      <c r="AX412" s="12" t="s">
        <v>72</v>
      </c>
      <c r="AY412" s="225" t="s">
        <v>123</v>
      </c>
    </row>
    <row r="413" spans="2:65" s="12" customFormat="1" ht="13.5">
      <c r="B413" s="215"/>
      <c r="C413" s="216"/>
      <c r="D413" s="202" t="s">
        <v>134</v>
      </c>
      <c r="E413" s="217" t="s">
        <v>21</v>
      </c>
      <c r="F413" s="218" t="s">
        <v>587</v>
      </c>
      <c r="G413" s="216"/>
      <c r="H413" s="219">
        <v>1</v>
      </c>
      <c r="I413" s="220"/>
      <c r="J413" s="216"/>
      <c r="K413" s="216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134</v>
      </c>
      <c r="AU413" s="225" t="s">
        <v>82</v>
      </c>
      <c r="AV413" s="12" t="s">
        <v>82</v>
      </c>
      <c r="AW413" s="12" t="s">
        <v>35</v>
      </c>
      <c r="AX413" s="12" t="s">
        <v>72</v>
      </c>
      <c r="AY413" s="225" t="s">
        <v>123</v>
      </c>
    </row>
    <row r="414" spans="2:65" s="12" customFormat="1" ht="13.5">
      <c r="B414" s="215"/>
      <c r="C414" s="216"/>
      <c r="D414" s="202" t="s">
        <v>134</v>
      </c>
      <c r="E414" s="217" t="s">
        <v>21</v>
      </c>
      <c r="F414" s="218" t="s">
        <v>588</v>
      </c>
      <c r="G414" s="216"/>
      <c r="H414" s="219">
        <v>5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134</v>
      </c>
      <c r="AU414" s="225" t="s">
        <v>82</v>
      </c>
      <c r="AV414" s="12" t="s">
        <v>82</v>
      </c>
      <c r="AW414" s="12" t="s">
        <v>35</v>
      </c>
      <c r="AX414" s="12" t="s">
        <v>72</v>
      </c>
      <c r="AY414" s="225" t="s">
        <v>123</v>
      </c>
    </row>
    <row r="415" spans="2:65" s="12" customFormat="1" ht="13.5">
      <c r="B415" s="215"/>
      <c r="C415" s="216"/>
      <c r="D415" s="202" t="s">
        <v>134</v>
      </c>
      <c r="E415" s="217" t="s">
        <v>21</v>
      </c>
      <c r="F415" s="218" t="s">
        <v>589</v>
      </c>
      <c r="G415" s="216"/>
      <c r="H415" s="219">
        <v>1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134</v>
      </c>
      <c r="AU415" s="225" t="s">
        <v>82</v>
      </c>
      <c r="AV415" s="12" t="s">
        <v>82</v>
      </c>
      <c r="AW415" s="12" t="s">
        <v>35</v>
      </c>
      <c r="AX415" s="12" t="s">
        <v>72</v>
      </c>
      <c r="AY415" s="225" t="s">
        <v>123</v>
      </c>
    </row>
    <row r="416" spans="2:65" s="12" customFormat="1" ht="13.5">
      <c r="B416" s="215"/>
      <c r="C416" s="216"/>
      <c r="D416" s="202" t="s">
        <v>134</v>
      </c>
      <c r="E416" s="217" t="s">
        <v>21</v>
      </c>
      <c r="F416" s="218" t="s">
        <v>590</v>
      </c>
      <c r="G416" s="216"/>
      <c r="H416" s="219">
        <v>1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134</v>
      </c>
      <c r="AU416" s="225" t="s">
        <v>82</v>
      </c>
      <c r="AV416" s="12" t="s">
        <v>82</v>
      </c>
      <c r="AW416" s="12" t="s">
        <v>35</v>
      </c>
      <c r="AX416" s="12" t="s">
        <v>72</v>
      </c>
      <c r="AY416" s="225" t="s">
        <v>123</v>
      </c>
    </row>
    <row r="417" spans="2:65" s="12" customFormat="1" ht="13.5">
      <c r="B417" s="215"/>
      <c r="C417" s="216"/>
      <c r="D417" s="202" t="s">
        <v>134</v>
      </c>
      <c r="E417" s="217" t="s">
        <v>21</v>
      </c>
      <c r="F417" s="218" t="s">
        <v>591</v>
      </c>
      <c r="G417" s="216"/>
      <c r="H417" s="219">
        <v>1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134</v>
      </c>
      <c r="AU417" s="225" t="s">
        <v>82</v>
      </c>
      <c r="AV417" s="12" t="s">
        <v>82</v>
      </c>
      <c r="AW417" s="12" t="s">
        <v>35</v>
      </c>
      <c r="AX417" s="12" t="s">
        <v>72</v>
      </c>
      <c r="AY417" s="225" t="s">
        <v>123</v>
      </c>
    </row>
    <row r="418" spans="2:65" s="12" customFormat="1" ht="13.5">
      <c r="B418" s="215"/>
      <c r="C418" s="216"/>
      <c r="D418" s="202" t="s">
        <v>134</v>
      </c>
      <c r="E418" s="217" t="s">
        <v>21</v>
      </c>
      <c r="F418" s="218" t="s">
        <v>592</v>
      </c>
      <c r="G418" s="216"/>
      <c r="H418" s="219">
        <v>2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134</v>
      </c>
      <c r="AU418" s="225" t="s">
        <v>82</v>
      </c>
      <c r="AV418" s="12" t="s">
        <v>82</v>
      </c>
      <c r="AW418" s="12" t="s">
        <v>35</v>
      </c>
      <c r="AX418" s="12" t="s">
        <v>72</v>
      </c>
      <c r="AY418" s="225" t="s">
        <v>123</v>
      </c>
    </row>
    <row r="419" spans="2:65" s="12" customFormat="1" ht="13.5">
      <c r="B419" s="215"/>
      <c r="C419" s="216"/>
      <c r="D419" s="202" t="s">
        <v>134</v>
      </c>
      <c r="E419" s="217" t="s">
        <v>21</v>
      </c>
      <c r="F419" s="218" t="s">
        <v>593</v>
      </c>
      <c r="G419" s="216"/>
      <c r="H419" s="219">
        <v>2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134</v>
      </c>
      <c r="AU419" s="225" t="s">
        <v>82</v>
      </c>
      <c r="AV419" s="12" t="s">
        <v>82</v>
      </c>
      <c r="AW419" s="12" t="s">
        <v>35</v>
      </c>
      <c r="AX419" s="12" t="s">
        <v>72</v>
      </c>
      <c r="AY419" s="225" t="s">
        <v>123</v>
      </c>
    </row>
    <row r="420" spans="2:65" s="12" customFormat="1" ht="13.5">
      <c r="B420" s="215"/>
      <c r="C420" s="216"/>
      <c r="D420" s="202" t="s">
        <v>134</v>
      </c>
      <c r="E420" s="217" t="s">
        <v>21</v>
      </c>
      <c r="F420" s="218" t="s">
        <v>594</v>
      </c>
      <c r="G420" s="216"/>
      <c r="H420" s="219">
        <v>2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134</v>
      </c>
      <c r="AU420" s="225" t="s">
        <v>82</v>
      </c>
      <c r="AV420" s="12" t="s">
        <v>82</v>
      </c>
      <c r="AW420" s="12" t="s">
        <v>35</v>
      </c>
      <c r="AX420" s="12" t="s">
        <v>72</v>
      </c>
      <c r="AY420" s="225" t="s">
        <v>123</v>
      </c>
    </row>
    <row r="421" spans="2:65" s="1" customFormat="1" ht="16.5" customHeight="1">
      <c r="B421" s="39"/>
      <c r="C421" s="230" t="s">
        <v>595</v>
      </c>
      <c r="D421" s="230" t="s">
        <v>409</v>
      </c>
      <c r="E421" s="231" t="s">
        <v>596</v>
      </c>
      <c r="F421" s="232" t="s">
        <v>597</v>
      </c>
      <c r="G421" s="233" t="s">
        <v>151</v>
      </c>
      <c r="H421" s="234">
        <v>2</v>
      </c>
      <c r="I421" s="235"/>
      <c r="J421" s="236">
        <f>ROUND(I421*H421,2)</f>
        <v>0</v>
      </c>
      <c r="K421" s="232" t="s">
        <v>129</v>
      </c>
      <c r="L421" s="237"/>
      <c r="M421" s="238" t="s">
        <v>21</v>
      </c>
      <c r="N421" s="239" t="s">
        <v>43</v>
      </c>
      <c r="O421" s="40"/>
      <c r="P421" s="199">
        <f>O421*H421</f>
        <v>0</v>
      </c>
      <c r="Q421" s="199">
        <v>1.6999999999999999E-3</v>
      </c>
      <c r="R421" s="199">
        <f>Q421*H421</f>
        <v>3.3999999999999998E-3</v>
      </c>
      <c r="S421" s="199">
        <v>0</v>
      </c>
      <c r="T421" s="200">
        <f>S421*H421</f>
        <v>0</v>
      </c>
      <c r="AR421" s="22" t="s">
        <v>186</v>
      </c>
      <c r="AT421" s="22" t="s">
        <v>409</v>
      </c>
      <c r="AU421" s="22" t="s">
        <v>82</v>
      </c>
      <c r="AY421" s="22" t="s">
        <v>123</v>
      </c>
      <c r="BE421" s="201">
        <f>IF(N421="základní",J421,0)</f>
        <v>0</v>
      </c>
      <c r="BF421" s="201">
        <f>IF(N421="snížená",J421,0)</f>
        <v>0</v>
      </c>
      <c r="BG421" s="201">
        <f>IF(N421="zákl. přenesená",J421,0)</f>
        <v>0</v>
      </c>
      <c r="BH421" s="201">
        <f>IF(N421="sníž. přenesená",J421,0)</f>
        <v>0</v>
      </c>
      <c r="BI421" s="201">
        <f>IF(N421="nulová",J421,0)</f>
        <v>0</v>
      </c>
      <c r="BJ421" s="22" t="s">
        <v>80</v>
      </c>
      <c r="BK421" s="201">
        <f>ROUND(I421*H421,2)</f>
        <v>0</v>
      </c>
      <c r="BL421" s="22" t="s">
        <v>130</v>
      </c>
      <c r="BM421" s="22" t="s">
        <v>598</v>
      </c>
    </row>
    <row r="422" spans="2:65" s="1" customFormat="1" ht="13.5">
      <c r="B422" s="39"/>
      <c r="C422" s="61"/>
      <c r="D422" s="202" t="s">
        <v>132</v>
      </c>
      <c r="E422" s="61"/>
      <c r="F422" s="203" t="s">
        <v>597</v>
      </c>
      <c r="G422" s="61"/>
      <c r="H422" s="61"/>
      <c r="I422" s="161"/>
      <c r="J422" s="61"/>
      <c r="K422" s="61"/>
      <c r="L422" s="59"/>
      <c r="M422" s="204"/>
      <c r="N422" s="40"/>
      <c r="O422" s="40"/>
      <c r="P422" s="40"/>
      <c r="Q422" s="40"/>
      <c r="R422" s="40"/>
      <c r="S422" s="40"/>
      <c r="T422" s="76"/>
      <c r="AT422" s="22" t="s">
        <v>132</v>
      </c>
      <c r="AU422" s="22" t="s">
        <v>82</v>
      </c>
    </row>
    <row r="423" spans="2:65" s="11" customFormat="1" ht="13.5">
      <c r="B423" s="205"/>
      <c r="C423" s="206"/>
      <c r="D423" s="202" t="s">
        <v>134</v>
      </c>
      <c r="E423" s="207" t="s">
        <v>21</v>
      </c>
      <c r="F423" s="208" t="s">
        <v>316</v>
      </c>
      <c r="G423" s="206"/>
      <c r="H423" s="207" t="s">
        <v>21</v>
      </c>
      <c r="I423" s="209"/>
      <c r="J423" s="206"/>
      <c r="K423" s="206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134</v>
      </c>
      <c r="AU423" s="214" t="s">
        <v>82</v>
      </c>
      <c r="AV423" s="11" t="s">
        <v>80</v>
      </c>
      <c r="AW423" s="11" t="s">
        <v>35</v>
      </c>
      <c r="AX423" s="11" t="s">
        <v>72</v>
      </c>
      <c r="AY423" s="214" t="s">
        <v>123</v>
      </c>
    </row>
    <row r="424" spans="2:65" s="11" customFormat="1" ht="27">
      <c r="B424" s="205"/>
      <c r="C424" s="206"/>
      <c r="D424" s="202" t="s">
        <v>134</v>
      </c>
      <c r="E424" s="207" t="s">
        <v>21</v>
      </c>
      <c r="F424" s="208" t="s">
        <v>585</v>
      </c>
      <c r="G424" s="206"/>
      <c r="H424" s="207" t="s">
        <v>21</v>
      </c>
      <c r="I424" s="209"/>
      <c r="J424" s="206"/>
      <c r="K424" s="206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134</v>
      </c>
      <c r="AU424" s="214" t="s">
        <v>82</v>
      </c>
      <c r="AV424" s="11" t="s">
        <v>80</v>
      </c>
      <c r="AW424" s="11" t="s">
        <v>35</v>
      </c>
      <c r="AX424" s="11" t="s">
        <v>72</v>
      </c>
      <c r="AY424" s="214" t="s">
        <v>123</v>
      </c>
    </row>
    <row r="425" spans="2:65" s="12" customFormat="1" ht="13.5">
      <c r="B425" s="215"/>
      <c r="C425" s="216"/>
      <c r="D425" s="202" t="s">
        <v>134</v>
      </c>
      <c r="E425" s="217" t="s">
        <v>21</v>
      </c>
      <c r="F425" s="218" t="s">
        <v>586</v>
      </c>
      <c r="G425" s="216"/>
      <c r="H425" s="219">
        <v>1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134</v>
      </c>
      <c r="AU425" s="225" t="s">
        <v>82</v>
      </c>
      <c r="AV425" s="12" t="s">
        <v>82</v>
      </c>
      <c r="AW425" s="12" t="s">
        <v>35</v>
      </c>
      <c r="AX425" s="12" t="s">
        <v>72</v>
      </c>
      <c r="AY425" s="225" t="s">
        <v>123</v>
      </c>
    </row>
    <row r="426" spans="2:65" s="12" customFormat="1" ht="13.5">
      <c r="B426" s="215"/>
      <c r="C426" s="216"/>
      <c r="D426" s="202" t="s">
        <v>134</v>
      </c>
      <c r="E426" s="217" t="s">
        <v>21</v>
      </c>
      <c r="F426" s="218" t="s">
        <v>587</v>
      </c>
      <c r="G426" s="216"/>
      <c r="H426" s="219">
        <v>1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134</v>
      </c>
      <c r="AU426" s="225" t="s">
        <v>82</v>
      </c>
      <c r="AV426" s="12" t="s">
        <v>82</v>
      </c>
      <c r="AW426" s="12" t="s">
        <v>35</v>
      </c>
      <c r="AX426" s="12" t="s">
        <v>72</v>
      </c>
      <c r="AY426" s="225" t="s">
        <v>123</v>
      </c>
    </row>
    <row r="427" spans="2:65" s="1" customFormat="1" ht="16.5" customHeight="1">
      <c r="B427" s="39"/>
      <c r="C427" s="230" t="s">
        <v>599</v>
      </c>
      <c r="D427" s="230" t="s">
        <v>409</v>
      </c>
      <c r="E427" s="231" t="s">
        <v>600</v>
      </c>
      <c r="F427" s="232" t="s">
        <v>601</v>
      </c>
      <c r="G427" s="233" t="s">
        <v>151</v>
      </c>
      <c r="H427" s="234">
        <v>6</v>
      </c>
      <c r="I427" s="235"/>
      <c r="J427" s="236">
        <f>ROUND(I427*H427,2)</f>
        <v>0</v>
      </c>
      <c r="K427" s="232" t="s">
        <v>129</v>
      </c>
      <c r="L427" s="237"/>
      <c r="M427" s="238" t="s">
        <v>21</v>
      </c>
      <c r="N427" s="239" t="s">
        <v>43</v>
      </c>
      <c r="O427" s="40"/>
      <c r="P427" s="199">
        <f>O427*H427</f>
        <v>0</v>
      </c>
      <c r="Q427" s="199">
        <v>5.0000000000000001E-4</v>
      </c>
      <c r="R427" s="199">
        <f>Q427*H427</f>
        <v>3.0000000000000001E-3</v>
      </c>
      <c r="S427" s="199">
        <v>0</v>
      </c>
      <c r="T427" s="200">
        <f>S427*H427</f>
        <v>0</v>
      </c>
      <c r="AR427" s="22" t="s">
        <v>186</v>
      </c>
      <c r="AT427" s="22" t="s">
        <v>409</v>
      </c>
      <c r="AU427" s="22" t="s">
        <v>82</v>
      </c>
      <c r="AY427" s="22" t="s">
        <v>123</v>
      </c>
      <c r="BE427" s="201">
        <f>IF(N427="základní",J427,0)</f>
        <v>0</v>
      </c>
      <c r="BF427" s="201">
        <f>IF(N427="snížená",J427,0)</f>
        <v>0</v>
      </c>
      <c r="BG427" s="201">
        <f>IF(N427="zákl. přenesená",J427,0)</f>
        <v>0</v>
      </c>
      <c r="BH427" s="201">
        <f>IF(N427="sníž. přenesená",J427,0)</f>
        <v>0</v>
      </c>
      <c r="BI427" s="201">
        <f>IF(N427="nulová",J427,0)</f>
        <v>0</v>
      </c>
      <c r="BJ427" s="22" t="s">
        <v>80</v>
      </c>
      <c r="BK427" s="201">
        <f>ROUND(I427*H427,2)</f>
        <v>0</v>
      </c>
      <c r="BL427" s="22" t="s">
        <v>130</v>
      </c>
      <c r="BM427" s="22" t="s">
        <v>602</v>
      </c>
    </row>
    <row r="428" spans="2:65" s="1" customFormat="1" ht="13.5">
      <c r="B428" s="39"/>
      <c r="C428" s="61"/>
      <c r="D428" s="202" t="s">
        <v>132</v>
      </c>
      <c r="E428" s="61"/>
      <c r="F428" s="203" t="s">
        <v>601</v>
      </c>
      <c r="G428" s="61"/>
      <c r="H428" s="61"/>
      <c r="I428" s="161"/>
      <c r="J428" s="61"/>
      <c r="K428" s="61"/>
      <c r="L428" s="59"/>
      <c r="M428" s="204"/>
      <c r="N428" s="40"/>
      <c r="O428" s="40"/>
      <c r="P428" s="40"/>
      <c r="Q428" s="40"/>
      <c r="R428" s="40"/>
      <c r="S428" s="40"/>
      <c r="T428" s="76"/>
      <c r="AT428" s="22" t="s">
        <v>132</v>
      </c>
      <c r="AU428" s="22" t="s">
        <v>82</v>
      </c>
    </row>
    <row r="429" spans="2:65" s="11" customFormat="1" ht="13.5">
      <c r="B429" s="205"/>
      <c r="C429" s="206"/>
      <c r="D429" s="202" t="s">
        <v>134</v>
      </c>
      <c r="E429" s="207" t="s">
        <v>21</v>
      </c>
      <c r="F429" s="208" t="s">
        <v>316</v>
      </c>
      <c r="G429" s="206"/>
      <c r="H429" s="207" t="s">
        <v>21</v>
      </c>
      <c r="I429" s="209"/>
      <c r="J429" s="206"/>
      <c r="K429" s="206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134</v>
      </c>
      <c r="AU429" s="214" t="s">
        <v>82</v>
      </c>
      <c r="AV429" s="11" t="s">
        <v>80</v>
      </c>
      <c r="AW429" s="11" t="s">
        <v>35</v>
      </c>
      <c r="AX429" s="11" t="s">
        <v>72</v>
      </c>
      <c r="AY429" s="214" t="s">
        <v>123</v>
      </c>
    </row>
    <row r="430" spans="2:65" s="11" customFormat="1" ht="27">
      <c r="B430" s="205"/>
      <c r="C430" s="206"/>
      <c r="D430" s="202" t="s">
        <v>134</v>
      </c>
      <c r="E430" s="207" t="s">
        <v>21</v>
      </c>
      <c r="F430" s="208" t="s">
        <v>585</v>
      </c>
      <c r="G430" s="206"/>
      <c r="H430" s="207" t="s">
        <v>21</v>
      </c>
      <c r="I430" s="209"/>
      <c r="J430" s="206"/>
      <c r="K430" s="206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134</v>
      </c>
      <c r="AU430" s="214" t="s">
        <v>82</v>
      </c>
      <c r="AV430" s="11" t="s">
        <v>80</v>
      </c>
      <c r="AW430" s="11" t="s">
        <v>35</v>
      </c>
      <c r="AX430" s="11" t="s">
        <v>72</v>
      </c>
      <c r="AY430" s="214" t="s">
        <v>123</v>
      </c>
    </row>
    <row r="431" spans="2:65" s="12" customFormat="1" ht="13.5">
      <c r="B431" s="215"/>
      <c r="C431" s="216"/>
      <c r="D431" s="202" t="s">
        <v>134</v>
      </c>
      <c r="E431" s="217" t="s">
        <v>21</v>
      </c>
      <c r="F431" s="218" t="s">
        <v>588</v>
      </c>
      <c r="G431" s="216"/>
      <c r="H431" s="219">
        <v>5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134</v>
      </c>
      <c r="AU431" s="225" t="s">
        <v>82</v>
      </c>
      <c r="AV431" s="12" t="s">
        <v>82</v>
      </c>
      <c r="AW431" s="12" t="s">
        <v>35</v>
      </c>
      <c r="AX431" s="12" t="s">
        <v>72</v>
      </c>
      <c r="AY431" s="225" t="s">
        <v>123</v>
      </c>
    </row>
    <row r="432" spans="2:65" s="12" customFormat="1" ht="13.5">
      <c r="B432" s="215"/>
      <c r="C432" s="216"/>
      <c r="D432" s="202" t="s">
        <v>134</v>
      </c>
      <c r="E432" s="217" t="s">
        <v>21</v>
      </c>
      <c r="F432" s="218" t="s">
        <v>589</v>
      </c>
      <c r="G432" s="216"/>
      <c r="H432" s="219">
        <v>1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134</v>
      </c>
      <c r="AU432" s="225" t="s">
        <v>82</v>
      </c>
      <c r="AV432" s="12" t="s">
        <v>82</v>
      </c>
      <c r="AW432" s="12" t="s">
        <v>35</v>
      </c>
      <c r="AX432" s="12" t="s">
        <v>72</v>
      </c>
      <c r="AY432" s="225" t="s">
        <v>123</v>
      </c>
    </row>
    <row r="433" spans="2:65" s="1" customFormat="1" ht="16.5" customHeight="1">
      <c r="B433" s="39"/>
      <c r="C433" s="230" t="s">
        <v>603</v>
      </c>
      <c r="D433" s="230" t="s">
        <v>409</v>
      </c>
      <c r="E433" s="231" t="s">
        <v>604</v>
      </c>
      <c r="F433" s="232" t="s">
        <v>605</v>
      </c>
      <c r="G433" s="233" t="s">
        <v>151</v>
      </c>
      <c r="H433" s="234">
        <v>2</v>
      </c>
      <c r="I433" s="235"/>
      <c r="J433" s="236">
        <f>ROUND(I433*H433,2)</f>
        <v>0</v>
      </c>
      <c r="K433" s="232" t="s">
        <v>129</v>
      </c>
      <c r="L433" s="237"/>
      <c r="M433" s="238" t="s">
        <v>21</v>
      </c>
      <c r="N433" s="239" t="s">
        <v>43</v>
      </c>
      <c r="O433" s="40"/>
      <c r="P433" s="199">
        <f>O433*H433</f>
        <v>0</v>
      </c>
      <c r="Q433" s="199">
        <v>3.5999999999999999E-3</v>
      </c>
      <c r="R433" s="199">
        <f>Q433*H433</f>
        <v>7.1999999999999998E-3</v>
      </c>
      <c r="S433" s="199">
        <v>0</v>
      </c>
      <c r="T433" s="200">
        <f>S433*H433</f>
        <v>0</v>
      </c>
      <c r="AR433" s="22" t="s">
        <v>186</v>
      </c>
      <c r="AT433" s="22" t="s">
        <v>409</v>
      </c>
      <c r="AU433" s="22" t="s">
        <v>82</v>
      </c>
      <c r="AY433" s="22" t="s">
        <v>123</v>
      </c>
      <c r="BE433" s="201">
        <f>IF(N433="základní",J433,0)</f>
        <v>0</v>
      </c>
      <c r="BF433" s="201">
        <f>IF(N433="snížená",J433,0)</f>
        <v>0</v>
      </c>
      <c r="BG433" s="201">
        <f>IF(N433="zákl. přenesená",J433,0)</f>
        <v>0</v>
      </c>
      <c r="BH433" s="201">
        <f>IF(N433="sníž. přenesená",J433,0)</f>
        <v>0</v>
      </c>
      <c r="BI433" s="201">
        <f>IF(N433="nulová",J433,0)</f>
        <v>0</v>
      </c>
      <c r="BJ433" s="22" t="s">
        <v>80</v>
      </c>
      <c r="BK433" s="201">
        <f>ROUND(I433*H433,2)</f>
        <v>0</v>
      </c>
      <c r="BL433" s="22" t="s">
        <v>130</v>
      </c>
      <c r="BM433" s="22" t="s">
        <v>606</v>
      </c>
    </row>
    <row r="434" spans="2:65" s="1" customFormat="1" ht="13.5">
      <c r="B434" s="39"/>
      <c r="C434" s="61"/>
      <c r="D434" s="202" t="s">
        <v>132</v>
      </c>
      <c r="E434" s="61"/>
      <c r="F434" s="203" t="s">
        <v>605</v>
      </c>
      <c r="G434" s="61"/>
      <c r="H434" s="61"/>
      <c r="I434" s="161"/>
      <c r="J434" s="61"/>
      <c r="K434" s="61"/>
      <c r="L434" s="59"/>
      <c r="M434" s="204"/>
      <c r="N434" s="40"/>
      <c r="O434" s="40"/>
      <c r="P434" s="40"/>
      <c r="Q434" s="40"/>
      <c r="R434" s="40"/>
      <c r="S434" s="40"/>
      <c r="T434" s="76"/>
      <c r="AT434" s="22" t="s">
        <v>132</v>
      </c>
      <c r="AU434" s="22" t="s">
        <v>82</v>
      </c>
    </row>
    <row r="435" spans="2:65" s="11" customFormat="1" ht="13.5">
      <c r="B435" s="205"/>
      <c r="C435" s="206"/>
      <c r="D435" s="202" t="s">
        <v>134</v>
      </c>
      <c r="E435" s="207" t="s">
        <v>21</v>
      </c>
      <c r="F435" s="208" t="s">
        <v>316</v>
      </c>
      <c r="G435" s="206"/>
      <c r="H435" s="207" t="s">
        <v>21</v>
      </c>
      <c r="I435" s="209"/>
      <c r="J435" s="206"/>
      <c r="K435" s="206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134</v>
      </c>
      <c r="AU435" s="214" t="s">
        <v>82</v>
      </c>
      <c r="AV435" s="11" t="s">
        <v>80</v>
      </c>
      <c r="AW435" s="11" t="s">
        <v>35</v>
      </c>
      <c r="AX435" s="11" t="s">
        <v>72</v>
      </c>
      <c r="AY435" s="214" t="s">
        <v>123</v>
      </c>
    </row>
    <row r="436" spans="2:65" s="11" customFormat="1" ht="27">
      <c r="B436" s="205"/>
      <c r="C436" s="206"/>
      <c r="D436" s="202" t="s">
        <v>134</v>
      </c>
      <c r="E436" s="207" t="s">
        <v>21</v>
      </c>
      <c r="F436" s="208" t="s">
        <v>585</v>
      </c>
      <c r="G436" s="206"/>
      <c r="H436" s="207" t="s">
        <v>21</v>
      </c>
      <c r="I436" s="209"/>
      <c r="J436" s="206"/>
      <c r="K436" s="206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134</v>
      </c>
      <c r="AU436" s="214" t="s">
        <v>82</v>
      </c>
      <c r="AV436" s="11" t="s">
        <v>80</v>
      </c>
      <c r="AW436" s="11" t="s">
        <v>35</v>
      </c>
      <c r="AX436" s="11" t="s">
        <v>72</v>
      </c>
      <c r="AY436" s="214" t="s">
        <v>123</v>
      </c>
    </row>
    <row r="437" spans="2:65" s="12" customFormat="1" ht="13.5">
      <c r="B437" s="215"/>
      <c r="C437" s="216"/>
      <c r="D437" s="202" t="s">
        <v>134</v>
      </c>
      <c r="E437" s="217" t="s">
        <v>21</v>
      </c>
      <c r="F437" s="218" t="s">
        <v>592</v>
      </c>
      <c r="G437" s="216"/>
      <c r="H437" s="219">
        <v>2</v>
      </c>
      <c r="I437" s="220"/>
      <c r="J437" s="216"/>
      <c r="K437" s="216"/>
      <c r="L437" s="221"/>
      <c r="M437" s="222"/>
      <c r="N437" s="223"/>
      <c r="O437" s="223"/>
      <c r="P437" s="223"/>
      <c r="Q437" s="223"/>
      <c r="R437" s="223"/>
      <c r="S437" s="223"/>
      <c r="T437" s="224"/>
      <c r="AT437" s="225" t="s">
        <v>134</v>
      </c>
      <c r="AU437" s="225" t="s">
        <v>82</v>
      </c>
      <c r="AV437" s="12" t="s">
        <v>82</v>
      </c>
      <c r="AW437" s="12" t="s">
        <v>35</v>
      </c>
      <c r="AX437" s="12" t="s">
        <v>72</v>
      </c>
      <c r="AY437" s="225" t="s">
        <v>123</v>
      </c>
    </row>
    <row r="438" spans="2:65" s="1" customFormat="1" ht="16.5" customHeight="1">
      <c r="B438" s="39"/>
      <c r="C438" s="230" t="s">
        <v>607</v>
      </c>
      <c r="D438" s="230" t="s">
        <v>409</v>
      </c>
      <c r="E438" s="231" t="s">
        <v>608</v>
      </c>
      <c r="F438" s="232" t="s">
        <v>609</v>
      </c>
      <c r="G438" s="233" t="s">
        <v>151</v>
      </c>
      <c r="H438" s="234">
        <v>5</v>
      </c>
      <c r="I438" s="235"/>
      <c r="J438" s="236">
        <f>ROUND(I438*H438,2)</f>
        <v>0</v>
      </c>
      <c r="K438" s="232" t="s">
        <v>129</v>
      </c>
      <c r="L438" s="237"/>
      <c r="M438" s="238" t="s">
        <v>21</v>
      </c>
      <c r="N438" s="239" t="s">
        <v>43</v>
      </c>
      <c r="O438" s="40"/>
      <c r="P438" s="199">
        <f>O438*H438</f>
        <v>0</v>
      </c>
      <c r="Q438" s="199">
        <v>2.3999999999999998E-3</v>
      </c>
      <c r="R438" s="199">
        <f>Q438*H438</f>
        <v>1.1999999999999999E-2</v>
      </c>
      <c r="S438" s="199">
        <v>0</v>
      </c>
      <c r="T438" s="200">
        <f>S438*H438</f>
        <v>0</v>
      </c>
      <c r="AR438" s="22" t="s">
        <v>186</v>
      </c>
      <c r="AT438" s="22" t="s">
        <v>409</v>
      </c>
      <c r="AU438" s="22" t="s">
        <v>82</v>
      </c>
      <c r="AY438" s="22" t="s">
        <v>123</v>
      </c>
      <c r="BE438" s="201">
        <f>IF(N438="základní",J438,0)</f>
        <v>0</v>
      </c>
      <c r="BF438" s="201">
        <f>IF(N438="snížená",J438,0)</f>
        <v>0</v>
      </c>
      <c r="BG438" s="201">
        <f>IF(N438="zákl. přenesená",J438,0)</f>
        <v>0</v>
      </c>
      <c r="BH438" s="201">
        <f>IF(N438="sníž. přenesená",J438,0)</f>
        <v>0</v>
      </c>
      <c r="BI438" s="201">
        <f>IF(N438="nulová",J438,0)</f>
        <v>0</v>
      </c>
      <c r="BJ438" s="22" t="s">
        <v>80</v>
      </c>
      <c r="BK438" s="201">
        <f>ROUND(I438*H438,2)</f>
        <v>0</v>
      </c>
      <c r="BL438" s="22" t="s">
        <v>130</v>
      </c>
      <c r="BM438" s="22" t="s">
        <v>610</v>
      </c>
    </row>
    <row r="439" spans="2:65" s="1" customFormat="1" ht="13.5">
      <c r="B439" s="39"/>
      <c r="C439" s="61"/>
      <c r="D439" s="202" t="s">
        <v>132</v>
      </c>
      <c r="E439" s="61"/>
      <c r="F439" s="203" t="s">
        <v>609</v>
      </c>
      <c r="G439" s="61"/>
      <c r="H439" s="61"/>
      <c r="I439" s="161"/>
      <c r="J439" s="61"/>
      <c r="K439" s="61"/>
      <c r="L439" s="59"/>
      <c r="M439" s="204"/>
      <c r="N439" s="40"/>
      <c r="O439" s="40"/>
      <c r="P439" s="40"/>
      <c r="Q439" s="40"/>
      <c r="R439" s="40"/>
      <c r="S439" s="40"/>
      <c r="T439" s="76"/>
      <c r="AT439" s="22" t="s">
        <v>132</v>
      </c>
      <c r="AU439" s="22" t="s">
        <v>82</v>
      </c>
    </row>
    <row r="440" spans="2:65" s="11" customFormat="1" ht="13.5">
      <c r="B440" s="205"/>
      <c r="C440" s="206"/>
      <c r="D440" s="202" t="s">
        <v>134</v>
      </c>
      <c r="E440" s="207" t="s">
        <v>21</v>
      </c>
      <c r="F440" s="208" t="s">
        <v>316</v>
      </c>
      <c r="G440" s="206"/>
      <c r="H440" s="207" t="s">
        <v>21</v>
      </c>
      <c r="I440" s="209"/>
      <c r="J440" s="206"/>
      <c r="K440" s="206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134</v>
      </c>
      <c r="AU440" s="214" t="s">
        <v>82</v>
      </c>
      <c r="AV440" s="11" t="s">
        <v>80</v>
      </c>
      <c r="AW440" s="11" t="s">
        <v>35</v>
      </c>
      <c r="AX440" s="11" t="s">
        <v>72</v>
      </c>
      <c r="AY440" s="214" t="s">
        <v>123</v>
      </c>
    </row>
    <row r="441" spans="2:65" s="11" customFormat="1" ht="27">
      <c r="B441" s="205"/>
      <c r="C441" s="206"/>
      <c r="D441" s="202" t="s">
        <v>134</v>
      </c>
      <c r="E441" s="207" t="s">
        <v>21</v>
      </c>
      <c r="F441" s="208" t="s">
        <v>585</v>
      </c>
      <c r="G441" s="206"/>
      <c r="H441" s="207" t="s">
        <v>21</v>
      </c>
      <c r="I441" s="209"/>
      <c r="J441" s="206"/>
      <c r="K441" s="206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134</v>
      </c>
      <c r="AU441" s="214" t="s">
        <v>82</v>
      </c>
      <c r="AV441" s="11" t="s">
        <v>80</v>
      </c>
      <c r="AW441" s="11" t="s">
        <v>35</v>
      </c>
      <c r="AX441" s="11" t="s">
        <v>72</v>
      </c>
      <c r="AY441" s="214" t="s">
        <v>123</v>
      </c>
    </row>
    <row r="442" spans="2:65" s="12" customFormat="1" ht="13.5">
      <c r="B442" s="215"/>
      <c r="C442" s="216"/>
      <c r="D442" s="202" t="s">
        <v>134</v>
      </c>
      <c r="E442" s="217" t="s">
        <v>21</v>
      </c>
      <c r="F442" s="218" t="s">
        <v>591</v>
      </c>
      <c r="G442" s="216"/>
      <c r="H442" s="219">
        <v>1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134</v>
      </c>
      <c r="AU442" s="225" t="s">
        <v>82</v>
      </c>
      <c r="AV442" s="12" t="s">
        <v>82</v>
      </c>
      <c r="AW442" s="12" t="s">
        <v>35</v>
      </c>
      <c r="AX442" s="12" t="s">
        <v>72</v>
      </c>
      <c r="AY442" s="225" t="s">
        <v>123</v>
      </c>
    </row>
    <row r="443" spans="2:65" s="12" customFormat="1" ht="13.5">
      <c r="B443" s="215"/>
      <c r="C443" s="216"/>
      <c r="D443" s="202" t="s">
        <v>134</v>
      </c>
      <c r="E443" s="217" t="s">
        <v>21</v>
      </c>
      <c r="F443" s="218" t="s">
        <v>593</v>
      </c>
      <c r="G443" s="216"/>
      <c r="H443" s="219">
        <v>2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134</v>
      </c>
      <c r="AU443" s="225" t="s">
        <v>82</v>
      </c>
      <c r="AV443" s="12" t="s">
        <v>82</v>
      </c>
      <c r="AW443" s="12" t="s">
        <v>35</v>
      </c>
      <c r="AX443" s="12" t="s">
        <v>72</v>
      </c>
      <c r="AY443" s="225" t="s">
        <v>123</v>
      </c>
    </row>
    <row r="444" spans="2:65" s="12" customFormat="1" ht="13.5">
      <c r="B444" s="215"/>
      <c r="C444" s="216"/>
      <c r="D444" s="202" t="s">
        <v>134</v>
      </c>
      <c r="E444" s="217" t="s">
        <v>21</v>
      </c>
      <c r="F444" s="218" t="s">
        <v>594</v>
      </c>
      <c r="G444" s="216"/>
      <c r="H444" s="219">
        <v>2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134</v>
      </c>
      <c r="AU444" s="225" t="s">
        <v>82</v>
      </c>
      <c r="AV444" s="12" t="s">
        <v>82</v>
      </c>
      <c r="AW444" s="12" t="s">
        <v>35</v>
      </c>
      <c r="AX444" s="12" t="s">
        <v>72</v>
      </c>
      <c r="AY444" s="225" t="s">
        <v>123</v>
      </c>
    </row>
    <row r="445" spans="2:65" s="1" customFormat="1" ht="16.5" customHeight="1">
      <c r="B445" s="39"/>
      <c r="C445" s="230" t="s">
        <v>611</v>
      </c>
      <c r="D445" s="230" t="s">
        <v>409</v>
      </c>
      <c r="E445" s="231" t="s">
        <v>612</v>
      </c>
      <c r="F445" s="232" t="s">
        <v>613</v>
      </c>
      <c r="G445" s="233" t="s">
        <v>151</v>
      </c>
      <c r="H445" s="234">
        <v>1</v>
      </c>
      <c r="I445" s="235"/>
      <c r="J445" s="236">
        <f>ROUND(I445*H445,2)</f>
        <v>0</v>
      </c>
      <c r="K445" s="232" t="s">
        <v>129</v>
      </c>
      <c r="L445" s="237"/>
      <c r="M445" s="238" t="s">
        <v>21</v>
      </c>
      <c r="N445" s="239" t="s">
        <v>43</v>
      </c>
      <c r="O445" s="40"/>
      <c r="P445" s="199">
        <f>O445*H445</f>
        <v>0</v>
      </c>
      <c r="Q445" s="199">
        <v>2.5000000000000001E-3</v>
      </c>
      <c r="R445" s="199">
        <f>Q445*H445</f>
        <v>2.5000000000000001E-3</v>
      </c>
      <c r="S445" s="199">
        <v>0</v>
      </c>
      <c r="T445" s="200">
        <f>S445*H445</f>
        <v>0</v>
      </c>
      <c r="AR445" s="22" t="s">
        <v>186</v>
      </c>
      <c r="AT445" s="22" t="s">
        <v>409</v>
      </c>
      <c r="AU445" s="22" t="s">
        <v>82</v>
      </c>
      <c r="AY445" s="22" t="s">
        <v>123</v>
      </c>
      <c r="BE445" s="201">
        <f>IF(N445="základní",J445,0)</f>
        <v>0</v>
      </c>
      <c r="BF445" s="201">
        <f>IF(N445="snížená",J445,0)</f>
        <v>0</v>
      </c>
      <c r="BG445" s="201">
        <f>IF(N445="zákl. přenesená",J445,0)</f>
        <v>0</v>
      </c>
      <c r="BH445" s="201">
        <f>IF(N445="sníž. přenesená",J445,0)</f>
        <v>0</v>
      </c>
      <c r="BI445" s="201">
        <f>IF(N445="nulová",J445,0)</f>
        <v>0</v>
      </c>
      <c r="BJ445" s="22" t="s">
        <v>80</v>
      </c>
      <c r="BK445" s="201">
        <f>ROUND(I445*H445,2)</f>
        <v>0</v>
      </c>
      <c r="BL445" s="22" t="s">
        <v>130</v>
      </c>
      <c r="BM445" s="22" t="s">
        <v>614</v>
      </c>
    </row>
    <row r="446" spans="2:65" s="1" customFormat="1" ht="13.5">
      <c r="B446" s="39"/>
      <c r="C446" s="61"/>
      <c r="D446" s="202" t="s">
        <v>132</v>
      </c>
      <c r="E446" s="61"/>
      <c r="F446" s="203" t="s">
        <v>613</v>
      </c>
      <c r="G446" s="61"/>
      <c r="H446" s="61"/>
      <c r="I446" s="161"/>
      <c r="J446" s="61"/>
      <c r="K446" s="61"/>
      <c r="L446" s="59"/>
      <c r="M446" s="204"/>
      <c r="N446" s="40"/>
      <c r="O446" s="40"/>
      <c r="P446" s="40"/>
      <c r="Q446" s="40"/>
      <c r="R446" s="40"/>
      <c r="S446" s="40"/>
      <c r="T446" s="76"/>
      <c r="AT446" s="22" t="s">
        <v>132</v>
      </c>
      <c r="AU446" s="22" t="s">
        <v>82</v>
      </c>
    </row>
    <row r="447" spans="2:65" s="11" customFormat="1" ht="13.5">
      <c r="B447" s="205"/>
      <c r="C447" s="206"/>
      <c r="D447" s="202" t="s">
        <v>134</v>
      </c>
      <c r="E447" s="207" t="s">
        <v>21</v>
      </c>
      <c r="F447" s="208" t="s">
        <v>316</v>
      </c>
      <c r="G447" s="206"/>
      <c r="H447" s="207" t="s">
        <v>21</v>
      </c>
      <c r="I447" s="209"/>
      <c r="J447" s="206"/>
      <c r="K447" s="206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134</v>
      </c>
      <c r="AU447" s="214" t="s">
        <v>82</v>
      </c>
      <c r="AV447" s="11" t="s">
        <v>80</v>
      </c>
      <c r="AW447" s="11" t="s">
        <v>35</v>
      </c>
      <c r="AX447" s="11" t="s">
        <v>72</v>
      </c>
      <c r="AY447" s="214" t="s">
        <v>123</v>
      </c>
    </row>
    <row r="448" spans="2:65" s="11" customFormat="1" ht="27">
      <c r="B448" s="205"/>
      <c r="C448" s="206"/>
      <c r="D448" s="202" t="s">
        <v>134</v>
      </c>
      <c r="E448" s="207" t="s">
        <v>21</v>
      </c>
      <c r="F448" s="208" t="s">
        <v>585</v>
      </c>
      <c r="G448" s="206"/>
      <c r="H448" s="207" t="s">
        <v>21</v>
      </c>
      <c r="I448" s="209"/>
      <c r="J448" s="206"/>
      <c r="K448" s="206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134</v>
      </c>
      <c r="AU448" s="214" t="s">
        <v>82</v>
      </c>
      <c r="AV448" s="11" t="s">
        <v>80</v>
      </c>
      <c r="AW448" s="11" t="s">
        <v>35</v>
      </c>
      <c r="AX448" s="11" t="s">
        <v>72</v>
      </c>
      <c r="AY448" s="214" t="s">
        <v>123</v>
      </c>
    </row>
    <row r="449" spans="2:65" s="12" customFormat="1" ht="13.5">
      <c r="B449" s="215"/>
      <c r="C449" s="216"/>
      <c r="D449" s="202" t="s">
        <v>134</v>
      </c>
      <c r="E449" s="217" t="s">
        <v>21</v>
      </c>
      <c r="F449" s="218" t="s">
        <v>590</v>
      </c>
      <c r="G449" s="216"/>
      <c r="H449" s="219">
        <v>1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134</v>
      </c>
      <c r="AU449" s="225" t="s">
        <v>82</v>
      </c>
      <c r="AV449" s="12" t="s">
        <v>82</v>
      </c>
      <c r="AW449" s="12" t="s">
        <v>35</v>
      </c>
      <c r="AX449" s="12" t="s">
        <v>72</v>
      </c>
      <c r="AY449" s="225" t="s">
        <v>123</v>
      </c>
    </row>
    <row r="450" spans="2:65" s="1" customFormat="1" ht="25.5" customHeight="1">
      <c r="B450" s="39"/>
      <c r="C450" s="190" t="s">
        <v>615</v>
      </c>
      <c r="D450" s="190" t="s">
        <v>125</v>
      </c>
      <c r="E450" s="191" t="s">
        <v>616</v>
      </c>
      <c r="F450" s="192" t="s">
        <v>617</v>
      </c>
      <c r="G450" s="193" t="s">
        <v>151</v>
      </c>
      <c r="H450" s="194">
        <v>3</v>
      </c>
      <c r="I450" s="195"/>
      <c r="J450" s="196">
        <f>ROUND(I450*H450,2)</f>
        <v>0</v>
      </c>
      <c r="K450" s="192" t="s">
        <v>129</v>
      </c>
      <c r="L450" s="59"/>
      <c r="M450" s="197" t="s">
        <v>21</v>
      </c>
      <c r="N450" s="198" t="s">
        <v>43</v>
      </c>
      <c r="O450" s="40"/>
      <c r="P450" s="199">
        <f>O450*H450</f>
        <v>0</v>
      </c>
      <c r="Q450" s="199">
        <v>1.0499999999999999E-3</v>
      </c>
      <c r="R450" s="199">
        <f>Q450*H450</f>
        <v>3.15E-3</v>
      </c>
      <c r="S450" s="199">
        <v>0</v>
      </c>
      <c r="T450" s="200">
        <f>S450*H450</f>
        <v>0</v>
      </c>
      <c r="AR450" s="22" t="s">
        <v>130</v>
      </c>
      <c r="AT450" s="22" t="s">
        <v>125</v>
      </c>
      <c r="AU450" s="22" t="s">
        <v>82</v>
      </c>
      <c r="AY450" s="22" t="s">
        <v>123</v>
      </c>
      <c r="BE450" s="201">
        <f>IF(N450="základní",J450,0)</f>
        <v>0</v>
      </c>
      <c r="BF450" s="201">
        <f>IF(N450="snížená",J450,0)</f>
        <v>0</v>
      </c>
      <c r="BG450" s="201">
        <f>IF(N450="zákl. přenesená",J450,0)</f>
        <v>0</v>
      </c>
      <c r="BH450" s="201">
        <f>IF(N450="sníž. přenesená",J450,0)</f>
        <v>0</v>
      </c>
      <c r="BI450" s="201">
        <f>IF(N450="nulová",J450,0)</f>
        <v>0</v>
      </c>
      <c r="BJ450" s="22" t="s">
        <v>80</v>
      </c>
      <c r="BK450" s="201">
        <f>ROUND(I450*H450,2)</f>
        <v>0</v>
      </c>
      <c r="BL450" s="22" t="s">
        <v>130</v>
      </c>
      <c r="BM450" s="22" t="s">
        <v>618</v>
      </c>
    </row>
    <row r="451" spans="2:65" s="1" customFormat="1" ht="13.5">
      <c r="B451" s="39"/>
      <c r="C451" s="61"/>
      <c r="D451" s="202" t="s">
        <v>132</v>
      </c>
      <c r="E451" s="61"/>
      <c r="F451" s="203" t="s">
        <v>619</v>
      </c>
      <c r="G451" s="61"/>
      <c r="H451" s="61"/>
      <c r="I451" s="161"/>
      <c r="J451" s="61"/>
      <c r="K451" s="61"/>
      <c r="L451" s="59"/>
      <c r="M451" s="204"/>
      <c r="N451" s="40"/>
      <c r="O451" s="40"/>
      <c r="P451" s="40"/>
      <c r="Q451" s="40"/>
      <c r="R451" s="40"/>
      <c r="S451" s="40"/>
      <c r="T451" s="76"/>
      <c r="AT451" s="22" t="s">
        <v>132</v>
      </c>
      <c r="AU451" s="22" t="s">
        <v>82</v>
      </c>
    </row>
    <row r="452" spans="2:65" s="11" customFormat="1" ht="13.5">
      <c r="B452" s="205"/>
      <c r="C452" s="206"/>
      <c r="D452" s="202" t="s">
        <v>134</v>
      </c>
      <c r="E452" s="207" t="s">
        <v>21</v>
      </c>
      <c r="F452" s="208" t="s">
        <v>316</v>
      </c>
      <c r="G452" s="206"/>
      <c r="H452" s="207" t="s">
        <v>21</v>
      </c>
      <c r="I452" s="209"/>
      <c r="J452" s="206"/>
      <c r="K452" s="206"/>
      <c r="L452" s="210"/>
      <c r="M452" s="211"/>
      <c r="N452" s="212"/>
      <c r="O452" s="212"/>
      <c r="P452" s="212"/>
      <c r="Q452" s="212"/>
      <c r="R452" s="212"/>
      <c r="S452" s="212"/>
      <c r="T452" s="213"/>
      <c r="AT452" s="214" t="s">
        <v>134</v>
      </c>
      <c r="AU452" s="214" t="s">
        <v>82</v>
      </c>
      <c r="AV452" s="11" t="s">
        <v>80</v>
      </c>
      <c r="AW452" s="11" t="s">
        <v>35</v>
      </c>
      <c r="AX452" s="11" t="s">
        <v>72</v>
      </c>
      <c r="AY452" s="214" t="s">
        <v>123</v>
      </c>
    </row>
    <row r="453" spans="2:65" s="11" customFormat="1" ht="27">
      <c r="B453" s="205"/>
      <c r="C453" s="206"/>
      <c r="D453" s="202" t="s">
        <v>134</v>
      </c>
      <c r="E453" s="207" t="s">
        <v>21</v>
      </c>
      <c r="F453" s="208" t="s">
        <v>585</v>
      </c>
      <c r="G453" s="206"/>
      <c r="H453" s="207" t="s">
        <v>21</v>
      </c>
      <c r="I453" s="209"/>
      <c r="J453" s="206"/>
      <c r="K453" s="206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134</v>
      </c>
      <c r="AU453" s="214" t="s">
        <v>82</v>
      </c>
      <c r="AV453" s="11" t="s">
        <v>80</v>
      </c>
      <c r="AW453" s="11" t="s">
        <v>35</v>
      </c>
      <c r="AX453" s="11" t="s">
        <v>72</v>
      </c>
      <c r="AY453" s="214" t="s">
        <v>123</v>
      </c>
    </row>
    <row r="454" spans="2:65" s="12" customFormat="1" ht="13.5">
      <c r="B454" s="215"/>
      <c r="C454" s="216"/>
      <c r="D454" s="202" t="s">
        <v>134</v>
      </c>
      <c r="E454" s="217" t="s">
        <v>21</v>
      </c>
      <c r="F454" s="218" t="s">
        <v>620</v>
      </c>
      <c r="G454" s="216"/>
      <c r="H454" s="219">
        <v>3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134</v>
      </c>
      <c r="AU454" s="225" t="s">
        <v>82</v>
      </c>
      <c r="AV454" s="12" t="s">
        <v>82</v>
      </c>
      <c r="AW454" s="12" t="s">
        <v>35</v>
      </c>
      <c r="AX454" s="12" t="s">
        <v>72</v>
      </c>
      <c r="AY454" s="225" t="s">
        <v>123</v>
      </c>
    </row>
    <row r="455" spans="2:65" s="1" customFormat="1" ht="16.5" customHeight="1">
      <c r="B455" s="39"/>
      <c r="C455" s="230" t="s">
        <v>621</v>
      </c>
      <c r="D455" s="230" t="s">
        <v>409</v>
      </c>
      <c r="E455" s="231" t="s">
        <v>622</v>
      </c>
      <c r="F455" s="232" t="s">
        <v>623</v>
      </c>
      <c r="G455" s="233" t="s">
        <v>151</v>
      </c>
      <c r="H455" s="234">
        <v>3</v>
      </c>
      <c r="I455" s="235"/>
      <c r="J455" s="236">
        <f>ROUND(I455*H455,2)</f>
        <v>0</v>
      </c>
      <c r="K455" s="232" t="s">
        <v>129</v>
      </c>
      <c r="L455" s="237"/>
      <c r="M455" s="238" t="s">
        <v>21</v>
      </c>
      <c r="N455" s="239" t="s">
        <v>43</v>
      </c>
      <c r="O455" s="40"/>
      <c r="P455" s="199">
        <f>O455*H455</f>
        <v>0</v>
      </c>
      <c r="Q455" s="199">
        <v>5.1999999999999998E-3</v>
      </c>
      <c r="R455" s="199">
        <f>Q455*H455</f>
        <v>1.5599999999999999E-2</v>
      </c>
      <c r="S455" s="199">
        <v>0</v>
      </c>
      <c r="T455" s="200">
        <f>S455*H455</f>
        <v>0</v>
      </c>
      <c r="AR455" s="22" t="s">
        <v>186</v>
      </c>
      <c r="AT455" s="22" t="s">
        <v>409</v>
      </c>
      <c r="AU455" s="22" t="s">
        <v>82</v>
      </c>
      <c r="AY455" s="22" t="s">
        <v>123</v>
      </c>
      <c r="BE455" s="201">
        <f>IF(N455="základní",J455,0)</f>
        <v>0</v>
      </c>
      <c r="BF455" s="201">
        <f>IF(N455="snížená",J455,0)</f>
        <v>0</v>
      </c>
      <c r="BG455" s="201">
        <f>IF(N455="zákl. přenesená",J455,0)</f>
        <v>0</v>
      </c>
      <c r="BH455" s="201">
        <f>IF(N455="sníž. přenesená",J455,0)</f>
        <v>0</v>
      </c>
      <c r="BI455" s="201">
        <f>IF(N455="nulová",J455,0)</f>
        <v>0</v>
      </c>
      <c r="BJ455" s="22" t="s">
        <v>80</v>
      </c>
      <c r="BK455" s="201">
        <f>ROUND(I455*H455,2)</f>
        <v>0</v>
      </c>
      <c r="BL455" s="22" t="s">
        <v>130</v>
      </c>
      <c r="BM455" s="22" t="s">
        <v>624</v>
      </c>
    </row>
    <row r="456" spans="2:65" s="1" customFormat="1" ht="13.5">
      <c r="B456" s="39"/>
      <c r="C456" s="61"/>
      <c r="D456" s="202" t="s">
        <v>132</v>
      </c>
      <c r="E456" s="61"/>
      <c r="F456" s="203" t="s">
        <v>623</v>
      </c>
      <c r="G456" s="61"/>
      <c r="H456" s="61"/>
      <c r="I456" s="161"/>
      <c r="J456" s="61"/>
      <c r="K456" s="61"/>
      <c r="L456" s="59"/>
      <c r="M456" s="204"/>
      <c r="N456" s="40"/>
      <c r="O456" s="40"/>
      <c r="P456" s="40"/>
      <c r="Q456" s="40"/>
      <c r="R456" s="40"/>
      <c r="S456" s="40"/>
      <c r="T456" s="76"/>
      <c r="AT456" s="22" t="s">
        <v>132</v>
      </c>
      <c r="AU456" s="22" t="s">
        <v>82</v>
      </c>
    </row>
    <row r="457" spans="2:65" s="11" customFormat="1" ht="13.5">
      <c r="B457" s="205"/>
      <c r="C457" s="206"/>
      <c r="D457" s="202" t="s">
        <v>134</v>
      </c>
      <c r="E457" s="207" t="s">
        <v>21</v>
      </c>
      <c r="F457" s="208" t="s">
        <v>316</v>
      </c>
      <c r="G457" s="206"/>
      <c r="H457" s="207" t="s">
        <v>21</v>
      </c>
      <c r="I457" s="209"/>
      <c r="J457" s="206"/>
      <c r="K457" s="206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134</v>
      </c>
      <c r="AU457" s="214" t="s">
        <v>82</v>
      </c>
      <c r="AV457" s="11" t="s">
        <v>80</v>
      </c>
      <c r="AW457" s="11" t="s">
        <v>35</v>
      </c>
      <c r="AX457" s="11" t="s">
        <v>72</v>
      </c>
      <c r="AY457" s="214" t="s">
        <v>123</v>
      </c>
    </row>
    <row r="458" spans="2:65" s="11" customFormat="1" ht="27">
      <c r="B458" s="205"/>
      <c r="C458" s="206"/>
      <c r="D458" s="202" t="s">
        <v>134</v>
      </c>
      <c r="E458" s="207" t="s">
        <v>21</v>
      </c>
      <c r="F458" s="208" t="s">
        <v>585</v>
      </c>
      <c r="G458" s="206"/>
      <c r="H458" s="207" t="s">
        <v>21</v>
      </c>
      <c r="I458" s="209"/>
      <c r="J458" s="206"/>
      <c r="K458" s="206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134</v>
      </c>
      <c r="AU458" s="214" t="s">
        <v>82</v>
      </c>
      <c r="AV458" s="11" t="s">
        <v>80</v>
      </c>
      <c r="AW458" s="11" t="s">
        <v>35</v>
      </c>
      <c r="AX458" s="11" t="s">
        <v>72</v>
      </c>
      <c r="AY458" s="214" t="s">
        <v>123</v>
      </c>
    </row>
    <row r="459" spans="2:65" s="12" customFormat="1" ht="13.5">
      <c r="B459" s="215"/>
      <c r="C459" s="216"/>
      <c r="D459" s="202" t="s">
        <v>134</v>
      </c>
      <c r="E459" s="217" t="s">
        <v>21</v>
      </c>
      <c r="F459" s="218" t="s">
        <v>620</v>
      </c>
      <c r="G459" s="216"/>
      <c r="H459" s="219">
        <v>3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134</v>
      </c>
      <c r="AU459" s="225" t="s">
        <v>82</v>
      </c>
      <c r="AV459" s="12" t="s">
        <v>82</v>
      </c>
      <c r="AW459" s="12" t="s">
        <v>35</v>
      </c>
      <c r="AX459" s="12" t="s">
        <v>72</v>
      </c>
      <c r="AY459" s="225" t="s">
        <v>123</v>
      </c>
    </row>
    <row r="460" spans="2:65" s="1" customFormat="1" ht="16.5" customHeight="1">
      <c r="B460" s="39"/>
      <c r="C460" s="190" t="s">
        <v>625</v>
      </c>
      <c r="D460" s="190" t="s">
        <v>125</v>
      </c>
      <c r="E460" s="191" t="s">
        <v>626</v>
      </c>
      <c r="F460" s="192" t="s">
        <v>627</v>
      </c>
      <c r="G460" s="193" t="s">
        <v>151</v>
      </c>
      <c r="H460" s="194">
        <v>7</v>
      </c>
      <c r="I460" s="195"/>
      <c r="J460" s="196">
        <f>ROUND(I460*H460,2)</f>
        <v>0</v>
      </c>
      <c r="K460" s="192" t="s">
        <v>129</v>
      </c>
      <c r="L460" s="59"/>
      <c r="M460" s="197" t="s">
        <v>21</v>
      </c>
      <c r="N460" s="198" t="s">
        <v>43</v>
      </c>
      <c r="O460" s="40"/>
      <c r="P460" s="199">
        <f>O460*H460</f>
        <v>0</v>
      </c>
      <c r="Q460" s="199">
        <v>0.10940999999999999</v>
      </c>
      <c r="R460" s="199">
        <f>Q460*H460</f>
        <v>0.76586999999999994</v>
      </c>
      <c r="S460" s="199">
        <v>0</v>
      </c>
      <c r="T460" s="200">
        <f>S460*H460</f>
        <v>0</v>
      </c>
      <c r="AR460" s="22" t="s">
        <v>130</v>
      </c>
      <c r="AT460" s="22" t="s">
        <v>125</v>
      </c>
      <c r="AU460" s="22" t="s">
        <v>82</v>
      </c>
      <c r="AY460" s="22" t="s">
        <v>123</v>
      </c>
      <c r="BE460" s="201">
        <f>IF(N460="základní",J460,0)</f>
        <v>0</v>
      </c>
      <c r="BF460" s="201">
        <f>IF(N460="snížená",J460,0)</f>
        <v>0</v>
      </c>
      <c r="BG460" s="201">
        <f>IF(N460="zákl. přenesená",J460,0)</f>
        <v>0</v>
      </c>
      <c r="BH460" s="201">
        <f>IF(N460="sníž. přenesená",J460,0)</f>
        <v>0</v>
      </c>
      <c r="BI460" s="201">
        <f>IF(N460="nulová",J460,0)</f>
        <v>0</v>
      </c>
      <c r="BJ460" s="22" t="s">
        <v>80</v>
      </c>
      <c r="BK460" s="201">
        <f>ROUND(I460*H460,2)</f>
        <v>0</v>
      </c>
      <c r="BL460" s="22" t="s">
        <v>130</v>
      </c>
      <c r="BM460" s="22" t="s">
        <v>628</v>
      </c>
    </row>
    <row r="461" spans="2:65" s="1" customFormat="1" ht="13.5">
      <c r="B461" s="39"/>
      <c r="C461" s="61"/>
      <c r="D461" s="202" t="s">
        <v>132</v>
      </c>
      <c r="E461" s="61"/>
      <c r="F461" s="203" t="s">
        <v>629</v>
      </c>
      <c r="G461" s="61"/>
      <c r="H461" s="61"/>
      <c r="I461" s="161"/>
      <c r="J461" s="61"/>
      <c r="K461" s="61"/>
      <c r="L461" s="59"/>
      <c r="M461" s="204"/>
      <c r="N461" s="40"/>
      <c r="O461" s="40"/>
      <c r="P461" s="40"/>
      <c r="Q461" s="40"/>
      <c r="R461" s="40"/>
      <c r="S461" s="40"/>
      <c r="T461" s="76"/>
      <c r="AT461" s="22" t="s">
        <v>132</v>
      </c>
      <c r="AU461" s="22" t="s">
        <v>82</v>
      </c>
    </row>
    <row r="462" spans="2:65" s="11" customFormat="1" ht="13.5">
      <c r="B462" s="205"/>
      <c r="C462" s="206"/>
      <c r="D462" s="202" t="s">
        <v>134</v>
      </c>
      <c r="E462" s="207" t="s">
        <v>21</v>
      </c>
      <c r="F462" s="208" t="s">
        <v>316</v>
      </c>
      <c r="G462" s="206"/>
      <c r="H462" s="207" t="s">
        <v>21</v>
      </c>
      <c r="I462" s="209"/>
      <c r="J462" s="206"/>
      <c r="K462" s="206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134</v>
      </c>
      <c r="AU462" s="214" t="s">
        <v>82</v>
      </c>
      <c r="AV462" s="11" t="s">
        <v>80</v>
      </c>
      <c r="AW462" s="11" t="s">
        <v>35</v>
      </c>
      <c r="AX462" s="11" t="s">
        <v>72</v>
      </c>
      <c r="AY462" s="214" t="s">
        <v>123</v>
      </c>
    </row>
    <row r="463" spans="2:65" s="11" customFormat="1" ht="13.5">
      <c r="B463" s="205"/>
      <c r="C463" s="206"/>
      <c r="D463" s="202" t="s">
        <v>134</v>
      </c>
      <c r="E463" s="207" t="s">
        <v>21</v>
      </c>
      <c r="F463" s="208" t="s">
        <v>317</v>
      </c>
      <c r="G463" s="206"/>
      <c r="H463" s="207" t="s">
        <v>21</v>
      </c>
      <c r="I463" s="209"/>
      <c r="J463" s="206"/>
      <c r="K463" s="206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134</v>
      </c>
      <c r="AU463" s="214" t="s">
        <v>82</v>
      </c>
      <c r="AV463" s="11" t="s">
        <v>80</v>
      </c>
      <c r="AW463" s="11" t="s">
        <v>35</v>
      </c>
      <c r="AX463" s="11" t="s">
        <v>72</v>
      </c>
      <c r="AY463" s="214" t="s">
        <v>123</v>
      </c>
    </row>
    <row r="464" spans="2:65" s="11" customFormat="1" ht="13.5">
      <c r="B464" s="205"/>
      <c r="C464" s="206"/>
      <c r="D464" s="202" t="s">
        <v>134</v>
      </c>
      <c r="E464" s="207" t="s">
        <v>21</v>
      </c>
      <c r="F464" s="208" t="s">
        <v>630</v>
      </c>
      <c r="G464" s="206"/>
      <c r="H464" s="207" t="s">
        <v>21</v>
      </c>
      <c r="I464" s="209"/>
      <c r="J464" s="206"/>
      <c r="K464" s="206"/>
      <c r="L464" s="210"/>
      <c r="M464" s="211"/>
      <c r="N464" s="212"/>
      <c r="O464" s="212"/>
      <c r="P464" s="212"/>
      <c r="Q464" s="212"/>
      <c r="R464" s="212"/>
      <c r="S464" s="212"/>
      <c r="T464" s="213"/>
      <c r="AT464" s="214" t="s">
        <v>134</v>
      </c>
      <c r="AU464" s="214" t="s">
        <v>82</v>
      </c>
      <c r="AV464" s="11" t="s">
        <v>80</v>
      </c>
      <c r="AW464" s="11" t="s">
        <v>35</v>
      </c>
      <c r="AX464" s="11" t="s">
        <v>72</v>
      </c>
      <c r="AY464" s="214" t="s">
        <v>123</v>
      </c>
    </row>
    <row r="465" spans="2:65" s="12" customFormat="1" ht="13.5">
      <c r="B465" s="215"/>
      <c r="C465" s="216"/>
      <c r="D465" s="202" t="s">
        <v>134</v>
      </c>
      <c r="E465" s="217" t="s">
        <v>21</v>
      </c>
      <c r="F465" s="218" t="s">
        <v>631</v>
      </c>
      <c r="G465" s="216"/>
      <c r="H465" s="219">
        <v>7</v>
      </c>
      <c r="I465" s="220"/>
      <c r="J465" s="216"/>
      <c r="K465" s="216"/>
      <c r="L465" s="221"/>
      <c r="M465" s="222"/>
      <c r="N465" s="223"/>
      <c r="O465" s="223"/>
      <c r="P465" s="223"/>
      <c r="Q465" s="223"/>
      <c r="R465" s="223"/>
      <c r="S465" s="223"/>
      <c r="T465" s="224"/>
      <c r="AT465" s="225" t="s">
        <v>134</v>
      </c>
      <c r="AU465" s="225" t="s">
        <v>82</v>
      </c>
      <c r="AV465" s="12" t="s">
        <v>82</v>
      </c>
      <c r="AW465" s="12" t="s">
        <v>35</v>
      </c>
      <c r="AX465" s="12" t="s">
        <v>72</v>
      </c>
      <c r="AY465" s="225" t="s">
        <v>123</v>
      </c>
    </row>
    <row r="466" spans="2:65" s="1" customFormat="1" ht="16.5" customHeight="1">
      <c r="B466" s="39"/>
      <c r="C466" s="230" t="s">
        <v>632</v>
      </c>
      <c r="D466" s="230" t="s">
        <v>409</v>
      </c>
      <c r="E466" s="231" t="s">
        <v>633</v>
      </c>
      <c r="F466" s="232" t="s">
        <v>634</v>
      </c>
      <c r="G466" s="233" t="s">
        <v>151</v>
      </c>
      <c r="H466" s="234">
        <v>7</v>
      </c>
      <c r="I466" s="235"/>
      <c r="J466" s="236">
        <f>ROUND(I466*H466,2)</f>
        <v>0</v>
      </c>
      <c r="K466" s="232" t="s">
        <v>129</v>
      </c>
      <c r="L466" s="237"/>
      <c r="M466" s="238" t="s">
        <v>21</v>
      </c>
      <c r="N466" s="239" t="s">
        <v>43</v>
      </c>
      <c r="O466" s="40"/>
      <c r="P466" s="199">
        <f>O466*H466</f>
        <v>0</v>
      </c>
      <c r="Q466" s="199">
        <v>6.1000000000000004E-3</v>
      </c>
      <c r="R466" s="199">
        <f>Q466*H466</f>
        <v>4.2700000000000002E-2</v>
      </c>
      <c r="S466" s="199">
        <v>0</v>
      </c>
      <c r="T466" s="200">
        <f>S466*H466</f>
        <v>0</v>
      </c>
      <c r="AR466" s="22" t="s">
        <v>186</v>
      </c>
      <c r="AT466" s="22" t="s">
        <v>409</v>
      </c>
      <c r="AU466" s="22" t="s">
        <v>82</v>
      </c>
      <c r="AY466" s="22" t="s">
        <v>123</v>
      </c>
      <c r="BE466" s="201">
        <f>IF(N466="základní",J466,0)</f>
        <v>0</v>
      </c>
      <c r="BF466" s="201">
        <f>IF(N466="snížená",J466,0)</f>
        <v>0</v>
      </c>
      <c r="BG466" s="201">
        <f>IF(N466="zákl. přenesená",J466,0)</f>
        <v>0</v>
      </c>
      <c r="BH466" s="201">
        <f>IF(N466="sníž. přenesená",J466,0)</f>
        <v>0</v>
      </c>
      <c r="BI466" s="201">
        <f>IF(N466="nulová",J466,0)</f>
        <v>0</v>
      </c>
      <c r="BJ466" s="22" t="s">
        <v>80</v>
      </c>
      <c r="BK466" s="201">
        <f>ROUND(I466*H466,2)</f>
        <v>0</v>
      </c>
      <c r="BL466" s="22" t="s">
        <v>130</v>
      </c>
      <c r="BM466" s="22" t="s">
        <v>635</v>
      </c>
    </row>
    <row r="467" spans="2:65" s="1" customFormat="1" ht="13.5">
      <c r="B467" s="39"/>
      <c r="C467" s="61"/>
      <c r="D467" s="202" t="s">
        <v>132</v>
      </c>
      <c r="E467" s="61"/>
      <c r="F467" s="203" t="s">
        <v>634</v>
      </c>
      <c r="G467" s="61"/>
      <c r="H467" s="61"/>
      <c r="I467" s="161"/>
      <c r="J467" s="61"/>
      <c r="K467" s="61"/>
      <c r="L467" s="59"/>
      <c r="M467" s="204"/>
      <c r="N467" s="40"/>
      <c r="O467" s="40"/>
      <c r="P467" s="40"/>
      <c r="Q467" s="40"/>
      <c r="R467" s="40"/>
      <c r="S467" s="40"/>
      <c r="T467" s="76"/>
      <c r="AT467" s="22" t="s">
        <v>132</v>
      </c>
      <c r="AU467" s="22" t="s">
        <v>82</v>
      </c>
    </row>
    <row r="468" spans="2:65" s="11" customFormat="1" ht="13.5">
      <c r="B468" s="205"/>
      <c r="C468" s="206"/>
      <c r="D468" s="202" t="s">
        <v>134</v>
      </c>
      <c r="E468" s="207" t="s">
        <v>21</v>
      </c>
      <c r="F468" s="208" t="s">
        <v>316</v>
      </c>
      <c r="G468" s="206"/>
      <c r="H468" s="207" t="s">
        <v>21</v>
      </c>
      <c r="I468" s="209"/>
      <c r="J468" s="206"/>
      <c r="K468" s="206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134</v>
      </c>
      <c r="AU468" s="214" t="s">
        <v>82</v>
      </c>
      <c r="AV468" s="11" t="s">
        <v>80</v>
      </c>
      <c r="AW468" s="11" t="s">
        <v>35</v>
      </c>
      <c r="AX468" s="11" t="s">
        <v>72</v>
      </c>
      <c r="AY468" s="214" t="s">
        <v>123</v>
      </c>
    </row>
    <row r="469" spans="2:65" s="11" customFormat="1" ht="13.5">
      <c r="B469" s="205"/>
      <c r="C469" s="206"/>
      <c r="D469" s="202" t="s">
        <v>134</v>
      </c>
      <c r="E469" s="207" t="s">
        <v>21</v>
      </c>
      <c r="F469" s="208" t="s">
        <v>317</v>
      </c>
      <c r="G469" s="206"/>
      <c r="H469" s="207" t="s">
        <v>21</v>
      </c>
      <c r="I469" s="209"/>
      <c r="J469" s="206"/>
      <c r="K469" s="206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134</v>
      </c>
      <c r="AU469" s="214" t="s">
        <v>82</v>
      </c>
      <c r="AV469" s="11" t="s">
        <v>80</v>
      </c>
      <c r="AW469" s="11" t="s">
        <v>35</v>
      </c>
      <c r="AX469" s="11" t="s">
        <v>72</v>
      </c>
      <c r="AY469" s="214" t="s">
        <v>123</v>
      </c>
    </row>
    <row r="470" spans="2:65" s="12" customFormat="1" ht="13.5">
      <c r="B470" s="215"/>
      <c r="C470" s="216"/>
      <c r="D470" s="202" t="s">
        <v>134</v>
      </c>
      <c r="E470" s="217" t="s">
        <v>21</v>
      </c>
      <c r="F470" s="218" t="s">
        <v>631</v>
      </c>
      <c r="G470" s="216"/>
      <c r="H470" s="219">
        <v>7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134</v>
      </c>
      <c r="AU470" s="225" t="s">
        <v>82</v>
      </c>
      <c r="AV470" s="12" t="s">
        <v>82</v>
      </c>
      <c r="AW470" s="12" t="s">
        <v>35</v>
      </c>
      <c r="AX470" s="12" t="s">
        <v>72</v>
      </c>
      <c r="AY470" s="225" t="s">
        <v>123</v>
      </c>
    </row>
    <row r="471" spans="2:65" s="1" customFormat="1" ht="25.5" customHeight="1">
      <c r="B471" s="39"/>
      <c r="C471" s="190" t="s">
        <v>636</v>
      </c>
      <c r="D471" s="190" t="s">
        <v>125</v>
      </c>
      <c r="E471" s="191" t="s">
        <v>637</v>
      </c>
      <c r="F471" s="192" t="s">
        <v>638</v>
      </c>
      <c r="G471" s="193" t="s">
        <v>461</v>
      </c>
      <c r="H471" s="194">
        <v>2250</v>
      </c>
      <c r="I471" s="195"/>
      <c r="J471" s="196">
        <f>ROUND(I471*H471,2)</f>
        <v>0</v>
      </c>
      <c r="K471" s="192" t="s">
        <v>129</v>
      </c>
      <c r="L471" s="59"/>
      <c r="M471" s="197" t="s">
        <v>21</v>
      </c>
      <c r="N471" s="198" t="s">
        <v>43</v>
      </c>
      <c r="O471" s="40"/>
      <c r="P471" s="199">
        <f>O471*H471</f>
        <v>0</v>
      </c>
      <c r="Q471" s="199">
        <v>0.15540000000000001</v>
      </c>
      <c r="R471" s="199">
        <f>Q471*H471</f>
        <v>349.65000000000003</v>
      </c>
      <c r="S471" s="199">
        <v>0</v>
      </c>
      <c r="T471" s="200">
        <f>S471*H471</f>
        <v>0</v>
      </c>
      <c r="AR471" s="22" t="s">
        <v>130</v>
      </c>
      <c r="AT471" s="22" t="s">
        <v>125</v>
      </c>
      <c r="AU471" s="22" t="s">
        <v>82</v>
      </c>
      <c r="AY471" s="22" t="s">
        <v>123</v>
      </c>
      <c r="BE471" s="201">
        <f>IF(N471="základní",J471,0)</f>
        <v>0</v>
      </c>
      <c r="BF471" s="201">
        <f>IF(N471="snížená",J471,0)</f>
        <v>0</v>
      </c>
      <c r="BG471" s="201">
        <f>IF(N471="zákl. přenesená",J471,0)</f>
        <v>0</v>
      </c>
      <c r="BH471" s="201">
        <f>IF(N471="sníž. přenesená",J471,0)</f>
        <v>0</v>
      </c>
      <c r="BI471" s="201">
        <f>IF(N471="nulová",J471,0)</f>
        <v>0</v>
      </c>
      <c r="BJ471" s="22" t="s">
        <v>80</v>
      </c>
      <c r="BK471" s="201">
        <f>ROUND(I471*H471,2)</f>
        <v>0</v>
      </c>
      <c r="BL471" s="22" t="s">
        <v>130</v>
      </c>
      <c r="BM471" s="22" t="s">
        <v>639</v>
      </c>
    </row>
    <row r="472" spans="2:65" s="1" customFormat="1" ht="27">
      <c r="B472" s="39"/>
      <c r="C472" s="61"/>
      <c r="D472" s="202" t="s">
        <v>132</v>
      </c>
      <c r="E472" s="61"/>
      <c r="F472" s="203" t="s">
        <v>640</v>
      </c>
      <c r="G472" s="61"/>
      <c r="H472" s="61"/>
      <c r="I472" s="161"/>
      <c r="J472" s="61"/>
      <c r="K472" s="61"/>
      <c r="L472" s="59"/>
      <c r="M472" s="204"/>
      <c r="N472" s="40"/>
      <c r="O472" s="40"/>
      <c r="P472" s="40"/>
      <c r="Q472" s="40"/>
      <c r="R472" s="40"/>
      <c r="S472" s="40"/>
      <c r="T472" s="76"/>
      <c r="AT472" s="22" t="s">
        <v>132</v>
      </c>
      <c r="AU472" s="22" t="s">
        <v>82</v>
      </c>
    </row>
    <row r="473" spans="2:65" s="12" customFormat="1" ht="13.5">
      <c r="B473" s="215"/>
      <c r="C473" s="216"/>
      <c r="D473" s="202" t="s">
        <v>134</v>
      </c>
      <c r="E473" s="217" t="s">
        <v>21</v>
      </c>
      <c r="F473" s="218" t="s">
        <v>641</v>
      </c>
      <c r="G473" s="216"/>
      <c r="H473" s="219">
        <v>940</v>
      </c>
      <c r="I473" s="220"/>
      <c r="J473" s="216"/>
      <c r="K473" s="216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134</v>
      </c>
      <c r="AU473" s="225" t="s">
        <v>82</v>
      </c>
      <c r="AV473" s="12" t="s">
        <v>82</v>
      </c>
      <c r="AW473" s="12" t="s">
        <v>35</v>
      </c>
      <c r="AX473" s="12" t="s">
        <v>72</v>
      </c>
      <c r="AY473" s="225" t="s">
        <v>123</v>
      </c>
    </row>
    <row r="474" spans="2:65" s="12" customFormat="1" ht="13.5">
      <c r="B474" s="215"/>
      <c r="C474" s="216"/>
      <c r="D474" s="202" t="s">
        <v>134</v>
      </c>
      <c r="E474" s="217" t="s">
        <v>21</v>
      </c>
      <c r="F474" s="218" t="s">
        <v>642</v>
      </c>
      <c r="G474" s="216"/>
      <c r="H474" s="219">
        <v>1310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134</v>
      </c>
      <c r="AU474" s="225" t="s">
        <v>82</v>
      </c>
      <c r="AV474" s="12" t="s">
        <v>82</v>
      </c>
      <c r="AW474" s="12" t="s">
        <v>35</v>
      </c>
      <c r="AX474" s="12" t="s">
        <v>72</v>
      </c>
      <c r="AY474" s="225" t="s">
        <v>123</v>
      </c>
    </row>
    <row r="475" spans="2:65" s="1" customFormat="1" ht="16.5" customHeight="1">
      <c r="B475" s="39"/>
      <c r="C475" s="230" t="s">
        <v>643</v>
      </c>
      <c r="D475" s="230" t="s">
        <v>409</v>
      </c>
      <c r="E475" s="231" t="s">
        <v>644</v>
      </c>
      <c r="F475" s="232" t="s">
        <v>645</v>
      </c>
      <c r="G475" s="233" t="s">
        <v>461</v>
      </c>
      <c r="H475" s="234">
        <v>2250</v>
      </c>
      <c r="I475" s="235"/>
      <c r="J475" s="236">
        <f>ROUND(I475*H475,2)</f>
        <v>0</v>
      </c>
      <c r="K475" s="232" t="s">
        <v>129</v>
      </c>
      <c r="L475" s="237"/>
      <c r="M475" s="238" t="s">
        <v>21</v>
      </c>
      <c r="N475" s="239" t="s">
        <v>43</v>
      </c>
      <c r="O475" s="40"/>
      <c r="P475" s="199">
        <f>O475*H475</f>
        <v>0</v>
      </c>
      <c r="Q475" s="199">
        <v>5.8000000000000003E-2</v>
      </c>
      <c r="R475" s="199">
        <f>Q475*H475</f>
        <v>130.5</v>
      </c>
      <c r="S475" s="199">
        <v>0</v>
      </c>
      <c r="T475" s="200">
        <f>S475*H475</f>
        <v>0</v>
      </c>
      <c r="AR475" s="22" t="s">
        <v>186</v>
      </c>
      <c r="AT475" s="22" t="s">
        <v>409</v>
      </c>
      <c r="AU475" s="22" t="s">
        <v>82</v>
      </c>
      <c r="AY475" s="22" t="s">
        <v>123</v>
      </c>
      <c r="BE475" s="201">
        <f>IF(N475="základní",J475,0)</f>
        <v>0</v>
      </c>
      <c r="BF475" s="201">
        <f>IF(N475="snížená",J475,0)</f>
        <v>0</v>
      </c>
      <c r="BG475" s="201">
        <f>IF(N475="zákl. přenesená",J475,0)</f>
        <v>0</v>
      </c>
      <c r="BH475" s="201">
        <f>IF(N475="sníž. přenesená",J475,0)</f>
        <v>0</v>
      </c>
      <c r="BI475" s="201">
        <f>IF(N475="nulová",J475,0)</f>
        <v>0</v>
      </c>
      <c r="BJ475" s="22" t="s">
        <v>80</v>
      </c>
      <c r="BK475" s="201">
        <f>ROUND(I475*H475,2)</f>
        <v>0</v>
      </c>
      <c r="BL475" s="22" t="s">
        <v>130</v>
      </c>
      <c r="BM475" s="22" t="s">
        <v>646</v>
      </c>
    </row>
    <row r="476" spans="2:65" s="1" customFormat="1" ht="13.5">
      <c r="B476" s="39"/>
      <c r="C476" s="61"/>
      <c r="D476" s="202" t="s">
        <v>132</v>
      </c>
      <c r="E476" s="61"/>
      <c r="F476" s="203" t="s">
        <v>645</v>
      </c>
      <c r="G476" s="61"/>
      <c r="H476" s="61"/>
      <c r="I476" s="161"/>
      <c r="J476" s="61"/>
      <c r="K476" s="61"/>
      <c r="L476" s="59"/>
      <c r="M476" s="204"/>
      <c r="N476" s="40"/>
      <c r="O476" s="40"/>
      <c r="P476" s="40"/>
      <c r="Q476" s="40"/>
      <c r="R476" s="40"/>
      <c r="S476" s="40"/>
      <c r="T476" s="76"/>
      <c r="AT476" s="22" t="s">
        <v>132</v>
      </c>
      <c r="AU476" s="22" t="s">
        <v>82</v>
      </c>
    </row>
    <row r="477" spans="2:65" s="12" customFormat="1" ht="13.5">
      <c r="B477" s="215"/>
      <c r="C477" s="216"/>
      <c r="D477" s="202" t="s">
        <v>134</v>
      </c>
      <c r="E477" s="217" t="s">
        <v>21</v>
      </c>
      <c r="F477" s="218" t="s">
        <v>641</v>
      </c>
      <c r="G477" s="216"/>
      <c r="H477" s="219">
        <v>940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134</v>
      </c>
      <c r="AU477" s="225" t="s">
        <v>82</v>
      </c>
      <c r="AV477" s="12" t="s">
        <v>82</v>
      </c>
      <c r="AW477" s="12" t="s">
        <v>35</v>
      </c>
      <c r="AX477" s="12" t="s">
        <v>72</v>
      </c>
      <c r="AY477" s="225" t="s">
        <v>123</v>
      </c>
    </row>
    <row r="478" spans="2:65" s="12" customFormat="1" ht="13.5">
      <c r="B478" s="215"/>
      <c r="C478" s="216"/>
      <c r="D478" s="202" t="s">
        <v>134</v>
      </c>
      <c r="E478" s="217" t="s">
        <v>21</v>
      </c>
      <c r="F478" s="218" t="s">
        <v>642</v>
      </c>
      <c r="G478" s="216"/>
      <c r="H478" s="219">
        <v>1310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134</v>
      </c>
      <c r="AU478" s="225" t="s">
        <v>82</v>
      </c>
      <c r="AV478" s="12" t="s">
        <v>82</v>
      </c>
      <c r="AW478" s="12" t="s">
        <v>35</v>
      </c>
      <c r="AX478" s="12" t="s">
        <v>72</v>
      </c>
      <c r="AY478" s="225" t="s">
        <v>123</v>
      </c>
    </row>
    <row r="479" spans="2:65" s="1" customFormat="1" ht="16.5" customHeight="1">
      <c r="B479" s="39"/>
      <c r="C479" s="190" t="s">
        <v>647</v>
      </c>
      <c r="D479" s="190" t="s">
        <v>125</v>
      </c>
      <c r="E479" s="191" t="s">
        <v>648</v>
      </c>
      <c r="F479" s="192" t="s">
        <v>649</v>
      </c>
      <c r="G479" s="193" t="s">
        <v>461</v>
      </c>
      <c r="H479" s="194">
        <v>4</v>
      </c>
      <c r="I479" s="195"/>
      <c r="J479" s="196">
        <f>ROUND(I479*H479,2)</f>
        <v>0</v>
      </c>
      <c r="K479" s="192" t="s">
        <v>21</v>
      </c>
      <c r="L479" s="59"/>
      <c r="M479" s="197" t="s">
        <v>21</v>
      </c>
      <c r="N479" s="198" t="s">
        <v>43</v>
      </c>
      <c r="O479" s="40"/>
      <c r="P479" s="199">
        <f>O479*H479</f>
        <v>0</v>
      </c>
      <c r="Q479" s="199">
        <v>1.1E-4</v>
      </c>
      <c r="R479" s="199">
        <f>Q479*H479</f>
        <v>4.4000000000000002E-4</v>
      </c>
      <c r="S479" s="199">
        <v>0</v>
      </c>
      <c r="T479" s="200">
        <f>S479*H479</f>
        <v>0</v>
      </c>
      <c r="AR479" s="22" t="s">
        <v>130</v>
      </c>
      <c r="AT479" s="22" t="s">
        <v>125</v>
      </c>
      <c r="AU479" s="22" t="s">
        <v>82</v>
      </c>
      <c r="AY479" s="22" t="s">
        <v>123</v>
      </c>
      <c r="BE479" s="201">
        <f>IF(N479="základní",J479,0)</f>
        <v>0</v>
      </c>
      <c r="BF479" s="201">
        <f>IF(N479="snížená",J479,0)</f>
        <v>0</v>
      </c>
      <c r="BG479" s="201">
        <f>IF(N479="zákl. přenesená",J479,0)</f>
        <v>0</v>
      </c>
      <c r="BH479" s="201">
        <f>IF(N479="sníž. přenesená",J479,0)</f>
        <v>0</v>
      </c>
      <c r="BI479" s="201">
        <f>IF(N479="nulová",J479,0)</f>
        <v>0</v>
      </c>
      <c r="BJ479" s="22" t="s">
        <v>80</v>
      </c>
      <c r="BK479" s="201">
        <f>ROUND(I479*H479,2)</f>
        <v>0</v>
      </c>
      <c r="BL479" s="22" t="s">
        <v>130</v>
      </c>
      <c r="BM479" s="22" t="s">
        <v>650</v>
      </c>
    </row>
    <row r="480" spans="2:65" s="1" customFormat="1" ht="27">
      <c r="B480" s="39"/>
      <c r="C480" s="61"/>
      <c r="D480" s="202" t="s">
        <v>132</v>
      </c>
      <c r="E480" s="61"/>
      <c r="F480" s="203" t="s">
        <v>651</v>
      </c>
      <c r="G480" s="61"/>
      <c r="H480" s="61"/>
      <c r="I480" s="161"/>
      <c r="J480" s="61"/>
      <c r="K480" s="61"/>
      <c r="L480" s="59"/>
      <c r="M480" s="204"/>
      <c r="N480" s="40"/>
      <c r="O480" s="40"/>
      <c r="P480" s="40"/>
      <c r="Q480" s="40"/>
      <c r="R480" s="40"/>
      <c r="S480" s="40"/>
      <c r="T480" s="76"/>
      <c r="AT480" s="22" t="s">
        <v>132</v>
      </c>
      <c r="AU480" s="22" t="s">
        <v>82</v>
      </c>
    </row>
    <row r="481" spans="2:65" s="11" customFormat="1" ht="13.5">
      <c r="B481" s="205"/>
      <c r="C481" s="206"/>
      <c r="D481" s="202" t="s">
        <v>134</v>
      </c>
      <c r="E481" s="207" t="s">
        <v>21</v>
      </c>
      <c r="F481" s="208" t="s">
        <v>652</v>
      </c>
      <c r="G481" s="206"/>
      <c r="H481" s="207" t="s">
        <v>21</v>
      </c>
      <c r="I481" s="209"/>
      <c r="J481" s="206"/>
      <c r="K481" s="206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134</v>
      </c>
      <c r="AU481" s="214" t="s">
        <v>82</v>
      </c>
      <c r="AV481" s="11" t="s">
        <v>80</v>
      </c>
      <c r="AW481" s="11" t="s">
        <v>35</v>
      </c>
      <c r="AX481" s="11" t="s">
        <v>72</v>
      </c>
      <c r="AY481" s="214" t="s">
        <v>123</v>
      </c>
    </row>
    <row r="482" spans="2:65" s="12" customFormat="1" ht="13.5">
      <c r="B482" s="215"/>
      <c r="C482" s="216"/>
      <c r="D482" s="202" t="s">
        <v>134</v>
      </c>
      <c r="E482" s="217" t="s">
        <v>21</v>
      </c>
      <c r="F482" s="218" t="s">
        <v>653</v>
      </c>
      <c r="G482" s="216"/>
      <c r="H482" s="219">
        <v>4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134</v>
      </c>
      <c r="AU482" s="225" t="s">
        <v>82</v>
      </c>
      <c r="AV482" s="12" t="s">
        <v>82</v>
      </c>
      <c r="AW482" s="12" t="s">
        <v>35</v>
      </c>
      <c r="AX482" s="12" t="s">
        <v>72</v>
      </c>
      <c r="AY482" s="225" t="s">
        <v>123</v>
      </c>
    </row>
    <row r="483" spans="2:65" s="1" customFormat="1" ht="16.5" customHeight="1">
      <c r="B483" s="39"/>
      <c r="C483" s="190" t="s">
        <v>654</v>
      </c>
      <c r="D483" s="190" t="s">
        <v>125</v>
      </c>
      <c r="E483" s="191" t="s">
        <v>655</v>
      </c>
      <c r="F483" s="192" t="s">
        <v>656</v>
      </c>
      <c r="G483" s="193" t="s">
        <v>461</v>
      </c>
      <c r="H483" s="194">
        <v>3</v>
      </c>
      <c r="I483" s="195"/>
      <c r="J483" s="196">
        <f>ROUND(I483*H483,2)</f>
        <v>0</v>
      </c>
      <c r="K483" s="192" t="s">
        <v>21</v>
      </c>
      <c r="L483" s="59"/>
      <c r="M483" s="197" t="s">
        <v>21</v>
      </c>
      <c r="N483" s="198" t="s">
        <v>43</v>
      </c>
      <c r="O483" s="40"/>
      <c r="P483" s="199">
        <f>O483*H483</f>
        <v>0</v>
      </c>
      <c r="Q483" s="199">
        <v>1.1E-4</v>
      </c>
      <c r="R483" s="199">
        <f>Q483*H483</f>
        <v>3.3E-4</v>
      </c>
      <c r="S483" s="199">
        <v>0</v>
      </c>
      <c r="T483" s="200">
        <f>S483*H483</f>
        <v>0</v>
      </c>
      <c r="AR483" s="22" t="s">
        <v>130</v>
      </c>
      <c r="AT483" s="22" t="s">
        <v>125</v>
      </c>
      <c r="AU483" s="22" t="s">
        <v>82</v>
      </c>
      <c r="AY483" s="22" t="s">
        <v>123</v>
      </c>
      <c r="BE483" s="201">
        <f>IF(N483="základní",J483,0)</f>
        <v>0</v>
      </c>
      <c r="BF483" s="201">
        <f>IF(N483="snížená",J483,0)</f>
        <v>0</v>
      </c>
      <c r="BG483" s="201">
        <f>IF(N483="zákl. přenesená",J483,0)</f>
        <v>0</v>
      </c>
      <c r="BH483" s="201">
        <f>IF(N483="sníž. přenesená",J483,0)</f>
        <v>0</v>
      </c>
      <c r="BI483" s="201">
        <f>IF(N483="nulová",J483,0)</f>
        <v>0</v>
      </c>
      <c r="BJ483" s="22" t="s">
        <v>80</v>
      </c>
      <c r="BK483" s="201">
        <f>ROUND(I483*H483,2)</f>
        <v>0</v>
      </c>
      <c r="BL483" s="22" t="s">
        <v>130</v>
      </c>
      <c r="BM483" s="22" t="s">
        <v>657</v>
      </c>
    </row>
    <row r="484" spans="2:65" s="1" customFormat="1" ht="27">
      <c r="B484" s="39"/>
      <c r="C484" s="61"/>
      <c r="D484" s="202" t="s">
        <v>132</v>
      </c>
      <c r="E484" s="61"/>
      <c r="F484" s="203" t="s">
        <v>658</v>
      </c>
      <c r="G484" s="61"/>
      <c r="H484" s="61"/>
      <c r="I484" s="161"/>
      <c r="J484" s="61"/>
      <c r="K484" s="61"/>
      <c r="L484" s="59"/>
      <c r="M484" s="204"/>
      <c r="N484" s="40"/>
      <c r="O484" s="40"/>
      <c r="P484" s="40"/>
      <c r="Q484" s="40"/>
      <c r="R484" s="40"/>
      <c r="S484" s="40"/>
      <c r="T484" s="76"/>
      <c r="AT484" s="22" t="s">
        <v>132</v>
      </c>
      <c r="AU484" s="22" t="s">
        <v>82</v>
      </c>
    </row>
    <row r="485" spans="2:65" s="11" customFormat="1" ht="13.5">
      <c r="B485" s="205"/>
      <c r="C485" s="206"/>
      <c r="D485" s="202" t="s">
        <v>134</v>
      </c>
      <c r="E485" s="207" t="s">
        <v>21</v>
      </c>
      <c r="F485" s="208" t="s">
        <v>652</v>
      </c>
      <c r="G485" s="206"/>
      <c r="H485" s="207" t="s">
        <v>21</v>
      </c>
      <c r="I485" s="209"/>
      <c r="J485" s="206"/>
      <c r="K485" s="206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134</v>
      </c>
      <c r="AU485" s="214" t="s">
        <v>82</v>
      </c>
      <c r="AV485" s="11" t="s">
        <v>80</v>
      </c>
      <c r="AW485" s="11" t="s">
        <v>35</v>
      </c>
      <c r="AX485" s="11" t="s">
        <v>72</v>
      </c>
      <c r="AY485" s="214" t="s">
        <v>123</v>
      </c>
    </row>
    <row r="486" spans="2:65" s="12" customFormat="1" ht="13.5">
      <c r="B486" s="215"/>
      <c r="C486" s="216"/>
      <c r="D486" s="202" t="s">
        <v>134</v>
      </c>
      <c r="E486" s="217" t="s">
        <v>21</v>
      </c>
      <c r="F486" s="218" t="s">
        <v>659</v>
      </c>
      <c r="G486" s="216"/>
      <c r="H486" s="219">
        <v>3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134</v>
      </c>
      <c r="AU486" s="225" t="s">
        <v>82</v>
      </c>
      <c r="AV486" s="12" t="s">
        <v>82</v>
      </c>
      <c r="AW486" s="12" t="s">
        <v>35</v>
      </c>
      <c r="AX486" s="12" t="s">
        <v>72</v>
      </c>
      <c r="AY486" s="225" t="s">
        <v>123</v>
      </c>
    </row>
    <row r="487" spans="2:65" s="1" customFormat="1" ht="16.5" customHeight="1">
      <c r="B487" s="39"/>
      <c r="C487" s="190" t="s">
        <v>660</v>
      </c>
      <c r="D487" s="190" t="s">
        <v>125</v>
      </c>
      <c r="E487" s="191" t="s">
        <v>661</v>
      </c>
      <c r="F487" s="192" t="s">
        <v>662</v>
      </c>
      <c r="G487" s="193" t="s">
        <v>461</v>
      </c>
      <c r="H487" s="194">
        <v>2260</v>
      </c>
      <c r="I487" s="195"/>
      <c r="J487" s="196">
        <f>ROUND(I487*H487,2)</f>
        <v>0</v>
      </c>
      <c r="K487" s="192" t="s">
        <v>21</v>
      </c>
      <c r="L487" s="59"/>
      <c r="M487" s="197" t="s">
        <v>21</v>
      </c>
      <c r="N487" s="198" t="s">
        <v>43</v>
      </c>
      <c r="O487" s="40"/>
      <c r="P487" s="199">
        <f>O487*H487</f>
        <v>0</v>
      </c>
      <c r="Q487" s="199">
        <v>1.1E-4</v>
      </c>
      <c r="R487" s="199">
        <f>Q487*H487</f>
        <v>0.24860000000000002</v>
      </c>
      <c r="S487" s="199">
        <v>0</v>
      </c>
      <c r="T487" s="200">
        <f>S487*H487</f>
        <v>0</v>
      </c>
      <c r="AR487" s="22" t="s">
        <v>130</v>
      </c>
      <c r="AT487" s="22" t="s">
        <v>125</v>
      </c>
      <c r="AU487" s="22" t="s">
        <v>82</v>
      </c>
      <c r="AY487" s="22" t="s">
        <v>123</v>
      </c>
      <c r="BE487" s="201">
        <f>IF(N487="základní",J487,0)</f>
        <v>0</v>
      </c>
      <c r="BF487" s="201">
        <f>IF(N487="snížená",J487,0)</f>
        <v>0</v>
      </c>
      <c r="BG487" s="201">
        <f>IF(N487="zákl. přenesená",J487,0)</f>
        <v>0</v>
      </c>
      <c r="BH487" s="201">
        <f>IF(N487="sníž. přenesená",J487,0)</f>
        <v>0</v>
      </c>
      <c r="BI487" s="201">
        <f>IF(N487="nulová",J487,0)</f>
        <v>0</v>
      </c>
      <c r="BJ487" s="22" t="s">
        <v>80</v>
      </c>
      <c r="BK487" s="201">
        <f>ROUND(I487*H487,2)</f>
        <v>0</v>
      </c>
      <c r="BL487" s="22" t="s">
        <v>130</v>
      </c>
      <c r="BM487" s="22" t="s">
        <v>663</v>
      </c>
    </row>
    <row r="488" spans="2:65" s="1" customFormat="1" ht="27">
      <c r="B488" s="39"/>
      <c r="C488" s="61"/>
      <c r="D488" s="202" t="s">
        <v>132</v>
      </c>
      <c r="E488" s="61"/>
      <c r="F488" s="203" t="s">
        <v>664</v>
      </c>
      <c r="G488" s="61"/>
      <c r="H488" s="61"/>
      <c r="I488" s="161"/>
      <c r="J488" s="61"/>
      <c r="K488" s="61"/>
      <c r="L488" s="59"/>
      <c r="M488" s="204"/>
      <c r="N488" s="40"/>
      <c r="O488" s="40"/>
      <c r="P488" s="40"/>
      <c r="Q488" s="40"/>
      <c r="R488" s="40"/>
      <c r="S488" s="40"/>
      <c r="T488" s="76"/>
      <c r="AT488" s="22" t="s">
        <v>132</v>
      </c>
      <c r="AU488" s="22" t="s">
        <v>82</v>
      </c>
    </row>
    <row r="489" spans="2:65" s="12" customFormat="1" ht="13.5">
      <c r="B489" s="215"/>
      <c r="C489" s="216"/>
      <c r="D489" s="202" t="s">
        <v>134</v>
      </c>
      <c r="E489" s="217" t="s">
        <v>21</v>
      </c>
      <c r="F489" s="218" t="s">
        <v>665</v>
      </c>
      <c r="G489" s="216"/>
      <c r="H489" s="219">
        <v>940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134</v>
      </c>
      <c r="AU489" s="225" t="s">
        <v>82</v>
      </c>
      <c r="AV489" s="12" t="s">
        <v>82</v>
      </c>
      <c r="AW489" s="12" t="s">
        <v>35</v>
      </c>
      <c r="AX489" s="12" t="s">
        <v>72</v>
      </c>
      <c r="AY489" s="225" t="s">
        <v>123</v>
      </c>
    </row>
    <row r="490" spans="2:65" s="12" customFormat="1" ht="13.5">
      <c r="B490" s="215"/>
      <c r="C490" s="216"/>
      <c r="D490" s="202" t="s">
        <v>134</v>
      </c>
      <c r="E490" s="217" t="s">
        <v>21</v>
      </c>
      <c r="F490" s="218" t="s">
        <v>666</v>
      </c>
      <c r="G490" s="216"/>
      <c r="H490" s="219">
        <v>1310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134</v>
      </c>
      <c r="AU490" s="225" t="s">
        <v>82</v>
      </c>
      <c r="AV490" s="12" t="s">
        <v>82</v>
      </c>
      <c r="AW490" s="12" t="s">
        <v>35</v>
      </c>
      <c r="AX490" s="12" t="s">
        <v>72</v>
      </c>
      <c r="AY490" s="225" t="s">
        <v>123</v>
      </c>
    </row>
    <row r="491" spans="2:65" s="12" customFormat="1" ht="13.5">
      <c r="B491" s="215"/>
      <c r="C491" s="216"/>
      <c r="D491" s="202" t="s">
        <v>134</v>
      </c>
      <c r="E491" s="217" t="s">
        <v>21</v>
      </c>
      <c r="F491" s="218" t="s">
        <v>667</v>
      </c>
      <c r="G491" s="216"/>
      <c r="H491" s="219">
        <v>10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134</v>
      </c>
      <c r="AU491" s="225" t="s">
        <v>82</v>
      </c>
      <c r="AV491" s="12" t="s">
        <v>82</v>
      </c>
      <c r="AW491" s="12" t="s">
        <v>35</v>
      </c>
      <c r="AX491" s="12" t="s">
        <v>72</v>
      </c>
      <c r="AY491" s="225" t="s">
        <v>123</v>
      </c>
    </row>
    <row r="492" spans="2:65" s="1" customFormat="1" ht="25.5" customHeight="1">
      <c r="B492" s="39"/>
      <c r="C492" s="190" t="s">
        <v>668</v>
      </c>
      <c r="D492" s="190" t="s">
        <v>125</v>
      </c>
      <c r="E492" s="191" t="s">
        <v>669</v>
      </c>
      <c r="F492" s="192" t="s">
        <v>670</v>
      </c>
      <c r="G492" s="193" t="s">
        <v>461</v>
      </c>
      <c r="H492" s="194">
        <v>2264</v>
      </c>
      <c r="I492" s="195"/>
      <c r="J492" s="196">
        <f>ROUND(I492*H492,2)</f>
        <v>0</v>
      </c>
      <c r="K492" s="192" t="s">
        <v>129</v>
      </c>
      <c r="L492" s="59"/>
      <c r="M492" s="197" t="s">
        <v>21</v>
      </c>
      <c r="N492" s="198" t="s">
        <v>43</v>
      </c>
      <c r="O492" s="40"/>
      <c r="P492" s="199">
        <f>O492*H492</f>
        <v>0</v>
      </c>
      <c r="Q492" s="199">
        <v>9.0000000000000006E-5</v>
      </c>
      <c r="R492" s="199">
        <f>Q492*H492</f>
        <v>0.20376000000000002</v>
      </c>
      <c r="S492" s="199">
        <v>0</v>
      </c>
      <c r="T492" s="200">
        <f>S492*H492</f>
        <v>0</v>
      </c>
      <c r="AR492" s="22" t="s">
        <v>130</v>
      </c>
      <c r="AT492" s="22" t="s">
        <v>125</v>
      </c>
      <c r="AU492" s="22" t="s">
        <v>82</v>
      </c>
      <c r="AY492" s="22" t="s">
        <v>123</v>
      </c>
      <c r="BE492" s="201">
        <f>IF(N492="základní",J492,0)</f>
        <v>0</v>
      </c>
      <c r="BF492" s="201">
        <f>IF(N492="snížená",J492,0)</f>
        <v>0</v>
      </c>
      <c r="BG492" s="201">
        <f>IF(N492="zákl. přenesená",J492,0)</f>
        <v>0</v>
      </c>
      <c r="BH492" s="201">
        <f>IF(N492="sníž. přenesená",J492,0)</f>
        <v>0</v>
      </c>
      <c r="BI492" s="201">
        <f>IF(N492="nulová",J492,0)</f>
        <v>0</v>
      </c>
      <c r="BJ492" s="22" t="s">
        <v>80</v>
      </c>
      <c r="BK492" s="201">
        <f>ROUND(I492*H492,2)</f>
        <v>0</v>
      </c>
      <c r="BL492" s="22" t="s">
        <v>130</v>
      </c>
      <c r="BM492" s="22" t="s">
        <v>671</v>
      </c>
    </row>
    <row r="493" spans="2:65" s="1" customFormat="1" ht="40.5">
      <c r="B493" s="39"/>
      <c r="C493" s="61"/>
      <c r="D493" s="202" t="s">
        <v>132</v>
      </c>
      <c r="E493" s="61"/>
      <c r="F493" s="203" t="s">
        <v>672</v>
      </c>
      <c r="G493" s="61"/>
      <c r="H493" s="61"/>
      <c r="I493" s="161"/>
      <c r="J493" s="61"/>
      <c r="K493" s="61"/>
      <c r="L493" s="59"/>
      <c r="M493" s="204"/>
      <c r="N493" s="40"/>
      <c r="O493" s="40"/>
      <c r="P493" s="40"/>
      <c r="Q493" s="40"/>
      <c r="R493" s="40"/>
      <c r="S493" s="40"/>
      <c r="T493" s="76"/>
      <c r="AT493" s="22" t="s">
        <v>132</v>
      </c>
      <c r="AU493" s="22" t="s">
        <v>82</v>
      </c>
    </row>
    <row r="494" spans="2:65" s="12" customFormat="1" ht="13.5">
      <c r="B494" s="215"/>
      <c r="C494" s="216"/>
      <c r="D494" s="202" t="s">
        <v>134</v>
      </c>
      <c r="E494" s="217" t="s">
        <v>21</v>
      </c>
      <c r="F494" s="218" t="s">
        <v>673</v>
      </c>
      <c r="G494" s="216"/>
      <c r="H494" s="219">
        <v>944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134</v>
      </c>
      <c r="AU494" s="225" t="s">
        <v>82</v>
      </c>
      <c r="AV494" s="12" t="s">
        <v>82</v>
      </c>
      <c r="AW494" s="12" t="s">
        <v>35</v>
      </c>
      <c r="AX494" s="12" t="s">
        <v>72</v>
      </c>
      <c r="AY494" s="225" t="s">
        <v>123</v>
      </c>
    </row>
    <row r="495" spans="2:65" s="12" customFormat="1" ht="13.5">
      <c r="B495" s="215"/>
      <c r="C495" s="216"/>
      <c r="D495" s="202" t="s">
        <v>134</v>
      </c>
      <c r="E495" s="217" t="s">
        <v>21</v>
      </c>
      <c r="F495" s="218" t="s">
        <v>674</v>
      </c>
      <c r="G495" s="216"/>
      <c r="H495" s="219">
        <v>1320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134</v>
      </c>
      <c r="AU495" s="225" t="s">
        <v>82</v>
      </c>
      <c r="AV495" s="12" t="s">
        <v>82</v>
      </c>
      <c r="AW495" s="12" t="s">
        <v>35</v>
      </c>
      <c r="AX495" s="12" t="s">
        <v>72</v>
      </c>
      <c r="AY495" s="225" t="s">
        <v>123</v>
      </c>
    </row>
    <row r="496" spans="2:65" s="1" customFormat="1" ht="25.5" customHeight="1">
      <c r="B496" s="39"/>
      <c r="C496" s="190" t="s">
        <v>675</v>
      </c>
      <c r="D496" s="190" t="s">
        <v>125</v>
      </c>
      <c r="E496" s="191" t="s">
        <v>676</v>
      </c>
      <c r="F496" s="192" t="s">
        <v>677</v>
      </c>
      <c r="G496" s="193" t="s">
        <v>151</v>
      </c>
      <c r="H496" s="194">
        <v>2</v>
      </c>
      <c r="I496" s="195"/>
      <c r="J496" s="196">
        <f>ROUND(I496*H496,2)</f>
        <v>0</v>
      </c>
      <c r="K496" s="192" t="s">
        <v>129</v>
      </c>
      <c r="L496" s="59"/>
      <c r="M496" s="197" t="s">
        <v>21</v>
      </c>
      <c r="N496" s="198" t="s">
        <v>43</v>
      </c>
      <c r="O496" s="40"/>
      <c r="P496" s="199">
        <f>O496*H496</f>
        <v>0</v>
      </c>
      <c r="Q496" s="199">
        <v>15.30899</v>
      </c>
      <c r="R496" s="199">
        <f>Q496*H496</f>
        <v>30.617979999999999</v>
      </c>
      <c r="S496" s="199">
        <v>0</v>
      </c>
      <c r="T496" s="200">
        <f>S496*H496</f>
        <v>0</v>
      </c>
      <c r="AR496" s="22" t="s">
        <v>130</v>
      </c>
      <c r="AT496" s="22" t="s">
        <v>125</v>
      </c>
      <c r="AU496" s="22" t="s">
        <v>82</v>
      </c>
      <c r="AY496" s="22" t="s">
        <v>123</v>
      </c>
      <c r="BE496" s="201">
        <f>IF(N496="základní",J496,0)</f>
        <v>0</v>
      </c>
      <c r="BF496" s="201">
        <f>IF(N496="snížená",J496,0)</f>
        <v>0</v>
      </c>
      <c r="BG496" s="201">
        <f>IF(N496="zákl. přenesená",J496,0)</f>
        <v>0</v>
      </c>
      <c r="BH496" s="201">
        <f>IF(N496="sníž. přenesená",J496,0)</f>
        <v>0</v>
      </c>
      <c r="BI496" s="201">
        <f>IF(N496="nulová",J496,0)</f>
        <v>0</v>
      </c>
      <c r="BJ496" s="22" t="s">
        <v>80</v>
      </c>
      <c r="BK496" s="201">
        <f>ROUND(I496*H496,2)</f>
        <v>0</v>
      </c>
      <c r="BL496" s="22" t="s">
        <v>130</v>
      </c>
      <c r="BM496" s="22" t="s">
        <v>678</v>
      </c>
    </row>
    <row r="497" spans="2:65" s="1" customFormat="1" ht="27">
      <c r="B497" s="39"/>
      <c r="C497" s="61"/>
      <c r="D497" s="202" t="s">
        <v>132</v>
      </c>
      <c r="E497" s="61"/>
      <c r="F497" s="203" t="s">
        <v>679</v>
      </c>
      <c r="G497" s="61"/>
      <c r="H497" s="61"/>
      <c r="I497" s="161"/>
      <c r="J497" s="61"/>
      <c r="K497" s="61"/>
      <c r="L497" s="59"/>
      <c r="M497" s="204"/>
      <c r="N497" s="40"/>
      <c r="O497" s="40"/>
      <c r="P497" s="40"/>
      <c r="Q497" s="40"/>
      <c r="R497" s="40"/>
      <c r="S497" s="40"/>
      <c r="T497" s="76"/>
      <c r="AT497" s="22" t="s">
        <v>132</v>
      </c>
      <c r="AU497" s="22" t="s">
        <v>82</v>
      </c>
    </row>
    <row r="498" spans="2:65" s="11" customFormat="1" ht="13.5">
      <c r="B498" s="205"/>
      <c r="C498" s="206"/>
      <c r="D498" s="202" t="s">
        <v>134</v>
      </c>
      <c r="E498" s="207" t="s">
        <v>21</v>
      </c>
      <c r="F498" s="208" t="s">
        <v>680</v>
      </c>
      <c r="G498" s="206"/>
      <c r="H498" s="207" t="s">
        <v>21</v>
      </c>
      <c r="I498" s="209"/>
      <c r="J498" s="206"/>
      <c r="K498" s="206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134</v>
      </c>
      <c r="AU498" s="214" t="s">
        <v>82</v>
      </c>
      <c r="AV498" s="11" t="s">
        <v>80</v>
      </c>
      <c r="AW498" s="11" t="s">
        <v>35</v>
      </c>
      <c r="AX498" s="11" t="s">
        <v>72</v>
      </c>
      <c r="AY498" s="214" t="s">
        <v>123</v>
      </c>
    </row>
    <row r="499" spans="2:65" s="12" customFormat="1" ht="27">
      <c r="B499" s="215"/>
      <c r="C499" s="216"/>
      <c r="D499" s="202" t="s">
        <v>134</v>
      </c>
      <c r="E499" s="217" t="s">
        <v>21</v>
      </c>
      <c r="F499" s="218" t="s">
        <v>681</v>
      </c>
      <c r="G499" s="216"/>
      <c r="H499" s="219">
        <v>1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134</v>
      </c>
      <c r="AU499" s="225" t="s">
        <v>82</v>
      </c>
      <c r="AV499" s="12" t="s">
        <v>82</v>
      </c>
      <c r="AW499" s="12" t="s">
        <v>35</v>
      </c>
      <c r="AX499" s="12" t="s">
        <v>72</v>
      </c>
      <c r="AY499" s="225" t="s">
        <v>123</v>
      </c>
    </row>
    <row r="500" spans="2:65" s="11" customFormat="1" ht="13.5">
      <c r="B500" s="205"/>
      <c r="C500" s="206"/>
      <c r="D500" s="202" t="s">
        <v>134</v>
      </c>
      <c r="E500" s="207" t="s">
        <v>21</v>
      </c>
      <c r="F500" s="208" t="s">
        <v>682</v>
      </c>
      <c r="G500" s="206"/>
      <c r="H500" s="207" t="s">
        <v>21</v>
      </c>
      <c r="I500" s="209"/>
      <c r="J500" s="206"/>
      <c r="K500" s="206"/>
      <c r="L500" s="210"/>
      <c r="M500" s="211"/>
      <c r="N500" s="212"/>
      <c r="O500" s="212"/>
      <c r="P500" s="212"/>
      <c r="Q500" s="212"/>
      <c r="R500" s="212"/>
      <c r="S500" s="212"/>
      <c r="T500" s="213"/>
      <c r="AT500" s="214" t="s">
        <v>134</v>
      </c>
      <c r="AU500" s="214" t="s">
        <v>82</v>
      </c>
      <c r="AV500" s="11" t="s">
        <v>80</v>
      </c>
      <c r="AW500" s="11" t="s">
        <v>35</v>
      </c>
      <c r="AX500" s="11" t="s">
        <v>72</v>
      </c>
      <c r="AY500" s="214" t="s">
        <v>123</v>
      </c>
    </row>
    <row r="501" spans="2:65" s="12" customFormat="1" ht="27">
      <c r="B501" s="215"/>
      <c r="C501" s="216"/>
      <c r="D501" s="202" t="s">
        <v>134</v>
      </c>
      <c r="E501" s="217" t="s">
        <v>21</v>
      </c>
      <c r="F501" s="218" t="s">
        <v>683</v>
      </c>
      <c r="G501" s="216"/>
      <c r="H501" s="219">
        <v>1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134</v>
      </c>
      <c r="AU501" s="225" t="s">
        <v>82</v>
      </c>
      <c r="AV501" s="12" t="s">
        <v>82</v>
      </c>
      <c r="AW501" s="12" t="s">
        <v>35</v>
      </c>
      <c r="AX501" s="12" t="s">
        <v>72</v>
      </c>
      <c r="AY501" s="225" t="s">
        <v>123</v>
      </c>
    </row>
    <row r="502" spans="2:65" s="1" customFormat="1" ht="16.5" customHeight="1">
      <c r="B502" s="39"/>
      <c r="C502" s="190" t="s">
        <v>684</v>
      </c>
      <c r="D502" s="190" t="s">
        <v>125</v>
      </c>
      <c r="E502" s="191" t="s">
        <v>685</v>
      </c>
      <c r="F502" s="192" t="s">
        <v>686</v>
      </c>
      <c r="G502" s="193" t="s">
        <v>461</v>
      </c>
      <c r="H502" s="194">
        <v>9.1</v>
      </c>
      <c r="I502" s="195"/>
      <c r="J502" s="196">
        <f>ROUND(I502*H502,2)</f>
        <v>0</v>
      </c>
      <c r="K502" s="192" t="s">
        <v>129</v>
      </c>
      <c r="L502" s="59"/>
      <c r="M502" s="197" t="s">
        <v>21</v>
      </c>
      <c r="N502" s="198" t="s">
        <v>43</v>
      </c>
      <c r="O502" s="40"/>
      <c r="P502" s="199">
        <f>O502*H502</f>
        <v>0</v>
      </c>
      <c r="Q502" s="199">
        <v>1.2246900000000001</v>
      </c>
      <c r="R502" s="199">
        <f>Q502*H502</f>
        <v>11.144679</v>
      </c>
      <c r="S502" s="199">
        <v>0</v>
      </c>
      <c r="T502" s="200">
        <f>S502*H502</f>
        <v>0</v>
      </c>
      <c r="AR502" s="22" t="s">
        <v>130</v>
      </c>
      <c r="AT502" s="22" t="s">
        <v>125</v>
      </c>
      <c r="AU502" s="22" t="s">
        <v>82</v>
      </c>
      <c r="AY502" s="22" t="s">
        <v>123</v>
      </c>
      <c r="BE502" s="201">
        <f>IF(N502="základní",J502,0)</f>
        <v>0</v>
      </c>
      <c r="BF502" s="201">
        <f>IF(N502="snížená",J502,0)</f>
        <v>0</v>
      </c>
      <c r="BG502" s="201">
        <f>IF(N502="zákl. přenesená",J502,0)</f>
        <v>0</v>
      </c>
      <c r="BH502" s="201">
        <f>IF(N502="sníž. přenesená",J502,0)</f>
        <v>0</v>
      </c>
      <c r="BI502" s="201">
        <f>IF(N502="nulová",J502,0)</f>
        <v>0</v>
      </c>
      <c r="BJ502" s="22" t="s">
        <v>80</v>
      </c>
      <c r="BK502" s="201">
        <f>ROUND(I502*H502,2)</f>
        <v>0</v>
      </c>
      <c r="BL502" s="22" t="s">
        <v>130</v>
      </c>
      <c r="BM502" s="22" t="s">
        <v>687</v>
      </c>
    </row>
    <row r="503" spans="2:65" s="1" customFormat="1" ht="13.5">
      <c r="B503" s="39"/>
      <c r="C503" s="61"/>
      <c r="D503" s="202" t="s">
        <v>132</v>
      </c>
      <c r="E503" s="61"/>
      <c r="F503" s="203" t="s">
        <v>688</v>
      </c>
      <c r="G503" s="61"/>
      <c r="H503" s="61"/>
      <c r="I503" s="161"/>
      <c r="J503" s="61"/>
      <c r="K503" s="61"/>
      <c r="L503" s="59"/>
      <c r="M503" s="204"/>
      <c r="N503" s="40"/>
      <c r="O503" s="40"/>
      <c r="P503" s="40"/>
      <c r="Q503" s="40"/>
      <c r="R503" s="40"/>
      <c r="S503" s="40"/>
      <c r="T503" s="76"/>
      <c r="AT503" s="22" t="s">
        <v>132</v>
      </c>
      <c r="AU503" s="22" t="s">
        <v>82</v>
      </c>
    </row>
    <row r="504" spans="2:65" s="1" customFormat="1" ht="27">
      <c r="B504" s="39"/>
      <c r="C504" s="61"/>
      <c r="D504" s="202" t="s">
        <v>260</v>
      </c>
      <c r="E504" s="61"/>
      <c r="F504" s="229" t="s">
        <v>689</v>
      </c>
      <c r="G504" s="61"/>
      <c r="H504" s="61"/>
      <c r="I504" s="161"/>
      <c r="J504" s="61"/>
      <c r="K504" s="61"/>
      <c r="L504" s="59"/>
      <c r="M504" s="204"/>
      <c r="N504" s="40"/>
      <c r="O504" s="40"/>
      <c r="P504" s="40"/>
      <c r="Q504" s="40"/>
      <c r="R504" s="40"/>
      <c r="S504" s="40"/>
      <c r="T504" s="76"/>
      <c r="AT504" s="22" t="s">
        <v>260</v>
      </c>
      <c r="AU504" s="22" t="s">
        <v>82</v>
      </c>
    </row>
    <row r="505" spans="2:65" s="11" customFormat="1" ht="13.5">
      <c r="B505" s="205"/>
      <c r="C505" s="206"/>
      <c r="D505" s="202" t="s">
        <v>134</v>
      </c>
      <c r="E505" s="207" t="s">
        <v>21</v>
      </c>
      <c r="F505" s="208" t="s">
        <v>314</v>
      </c>
      <c r="G505" s="206"/>
      <c r="H505" s="207" t="s">
        <v>21</v>
      </c>
      <c r="I505" s="209"/>
      <c r="J505" s="206"/>
      <c r="K505" s="206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134</v>
      </c>
      <c r="AU505" s="214" t="s">
        <v>82</v>
      </c>
      <c r="AV505" s="11" t="s">
        <v>80</v>
      </c>
      <c r="AW505" s="11" t="s">
        <v>35</v>
      </c>
      <c r="AX505" s="11" t="s">
        <v>72</v>
      </c>
      <c r="AY505" s="214" t="s">
        <v>123</v>
      </c>
    </row>
    <row r="506" spans="2:65" s="12" customFormat="1" ht="27">
      <c r="B506" s="215"/>
      <c r="C506" s="216"/>
      <c r="D506" s="202" t="s">
        <v>134</v>
      </c>
      <c r="E506" s="217" t="s">
        <v>21</v>
      </c>
      <c r="F506" s="218" t="s">
        <v>690</v>
      </c>
      <c r="G506" s="216"/>
      <c r="H506" s="219">
        <v>9.1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134</v>
      </c>
      <c r="AU506" s="225" t="s">
        <v>82</v>
      </c>
      <c r="AV506" s="12" t="s">
        <v>82</v>
      </c>
      <c r="AW506" s="12" t="s">
        <v>35</v>
      </c>
      <c r="AX506" s="12" t="s">
        <v>72</v>
      </c>
      <c r="AY506" s="225" t="s">
        <v>123</v>
      </c>
    </row>
    <row r="507" spans="2:65" s="1" customFormat="1" ht="25.5" customHeight="1">
      <c r="B507" s="39"/>
      <c r="C507" s="230" t="s">
        <v>691</v>
      </c>
      <c r="D507" s="230" t="s">
        <v>409</v>
      </c>
      <c r="E507" s="231" t="s">
        <v>692</v>
      </c>
      <c r="F507" s="232" t="s">
        <v>693</v>
      </c>
      <c r="G507" s="233" t="s">
        <v>461</v>
      </c>
      <c r="H507" s="234">
        <v>9.282</v>
      </c>
      <c r="I507" s="235"/>
      <c r="J507" s="236">
        <f>ROUND(I507*H507,2)</f>
        <v>0</v>
      </c>
      <c r="K507" s="232" t="s">
        <v>129</v>
      </c>
      <c r="L507" s="237"/>
      <c r="M507" s="238" t="s">
        <v>21</v>
      </c>
      <c r="N507" s="239" t="s">
        <v>43</v>
      </c>
      <c r="O507" s="40"/>
      <c r="P507" s="199">
        <f>O507*H507</f>
        <v>0</v>
      </c>
      <c r="Q507" s="199">
        <v>0.69879999999999998</v>
      </c>
      <c r="R507" s="199">
        <f>Q507*H507</f>
        <v>6.4862615999999997</v>
      </c>
      <c r="S507" s="199">
        <v>0</v>
      </c>
      <c r="T507" s="200">
        <f>S507*H507</f>
        <v>0</v>
      </c>
      <c r="AR507" s="22" t="s">
        <v>186</v>
      </c>
      <c r="AT507" s="22" t="s">
        <v>409</v>
      </c>
      <c r="AU507" s="22" t="s">
        <v>82</v>
      </c>
      <c r="AY507" s="22" t="s">
        <v>123</v>
      </c>
      <c r="BE507" s="201">
        <f>IF(N507="základní",J507,0)</f>
        <v>0</v>
      </c>
      <c r="BF507" s="201">
        <f>IF(N507="snížená",J507,0)</f>
        <v>0</v>
      </c>
      <c r="BG507" s="201">
        <f>IF(N507="zákl. přenesená",J507,0)</f>
        <v>0</v>
      </c>
      <c r="BH507" s="201">
        <f>IF(N507="sníž. přenesená",J507,0)</f>
        <v>0</v>
      </c>
      <c r="BI507" s="201">
        <f>IF(N507="nulová",J507,0)</f>
        <v>0</v>
      </c>
      <c r="BJ507" s="22" t="s">
        <v>80</v>
      </c>
      <c r="BK507" s="201">
        <f>ROUND(I507*H507,2)</f>
        <v>0</v>
      </c>
      <c r="BL507" s="22" t="s">
        <v>130</v>
      </c>
      <c r="BM507" s="22" t="s">
        <v>694</v>
      </c>
    </row>
    <row r="508" spans="2:65" s="1" customFormat="1" ht="13.5">
      <c r="B508" s="39"/>
      <c r="C508" s="61"/>
      <c r="D508" s="202" t="s">
        <v>132</v>
      </c>
      <c r="E508" s="61"/>
      <c r="F508" s="203" t="s">
        <v>693</v>
      </c>
      <c r="G508" s="61"/>
      <c r="H508" s="61"/>
      <c r="I508" s="161"/>
      <c r="J508" s="61"/>
      <c r="K508" s="61"/>
      <c r="L508" s="59"/>
      <c r="M508" s="204"/>
      <c r="N508" s="40"/>
      <c r="O508" s="40"/>
      <c r="P508" s="40"/>
      <c r="Q508" s="40"/>
      <c r="R508" s="40"/>
      <c r="S508" s="40"/>
      <c r="T508" s="76"/>
      <c r="AT508" s="22" t="s">
        <v>132</v>
      </c>
      <c r="AU508" s="22" t="s">
        <v>82</v>
      </c>
    </row>
    <row r="509" spans="2:65" s="11" customFormat="1" ht="13.5">
      <c r="B509" s="205"/>
      <c r="C509" s="206"/>
      <c r="D509" s="202" t="s">
        <v>134</v>
      </c>
      <c r="E509" s="207" t="s">
        <v>21</v>
      </c>
      <c r="F509" s="208" t="s">
        <v>314</v>
      </c>
      <c r="G509" s="206"/>
      <c r="H509" s="207" t="s">
        <v>21</v>
      </c>
      <c r="I509" s="209"/>
      <c r="J509" s="206"/>
      <c r="K509" s="206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134</v>
      </c>
      <c r="AU509" s="214" t="s">
        <v>82</v>
      </c>
      <c r="AV509" s="11" t="s">
        <v>80</v>
      </c>
      <c r="AW509" s="11" t="s">
        <v>35</v>
      </c>
      <c r="AX509" s="11" t="s">
        <v>72</v>
      </c>
      <c r="AY509" s="214" t="s">
        <v>123</v>
      </c>
    </row>
    <row r="510" spans="2:65" s="12" customFormat="1" ht="27">
      <c r="B510" s="215"/>
      <c r="C510" s="216"/>
      <c r="D510" s="202" t="s">
        <v>134</v>
      </c>
      <c r="E510" s="217" t="s">
        <v>21</v>
      </c>
      <c r="F510" s="218" t="s">
        <v>695</v>
      </c>
      <c r="G510" s="216"/>
      <c r="H510" s="219">
        <v>9.282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134</v>
      </c>
      <c r="AU510" s="225" t="s">
        <v>82</v>
      </c>
      <c r="AV510" s="12" t="s">
        <v>82</v>
      </c>
      <c r="AW510" s="12" t="s">
        <v>35</v>
      </c>
      <c r="AX510" s="12" t="s">
        <v>72</v>
      </c>
      <c r="AY510" s="225" t="s">
        <v>123</v>
      </c>
    </row>
    <row r="511" spans="2:65" s="1" customFormat="1" ht="25.5" customHeight="1">
      <c r="B511" s="39"/>
      <c r="C511" s="190" t="s">
        <v>696</v>
      </c>
      <c r="D511" s="190" t="s">
        <v>125</v>
      </c>
      <c r="E511" s="191" t="s">
        <v>697</v>
      </c>
      <c r="F511" s="192" t="s">
        <v>698</v>
      </c>
      <c r="G511" s="193" t="s">
        <v>265</v>
      </c>
      <c r="H511" s="194">
        <v>9.5</v>
      </c>
      <c r="I511" s="195"/>
      <c r="J511" s="196">
        <f>ROUND(I511*H511,2)</f>
        <v>0</v>
      </c>
      <c r="K511" s="192" t="s">
        <v>129</v>
      </c>
      <c r="L511" s="59"/>
      <c r="M511" s="197" t="s">
        <v>21</v>
      </c>
      <c r="N511" s="198" t="s">
        <v>43</v>
      </c>
      <c r="O511" s="40"/>
      <c r="P511" s="199">
        <f>O511*H511</f>
        <v>0</v>
      </c>
      <c r="Q511" s="199">
        <v>2.46367</v>
      </c>
      <c r="R511" s="199">
        <f>Q511*H511</f>
        <v>23.404865000000001</v>
      </c>
      <c r="S511" s="199">
        <v>0</v>
      </c>
      <c r="T511" s="200">
        <f>S511*H511</f>
        <v>0</v>
      </c>
      <c r="AR511" s="22" t="s">
        <v>130</v>
      </c>
      <c r="AT511" s="22" t="s">
        <v>125</v>
      </c>
      <c r="AU511" s="22" t="s">
        <v>82</v>
      </c>
      <c r="AY511" s="22" t="s">
        <v>123</v>
      </c>
      <c r="BE511" s="201">
        <f>IF(N511="základní",J511,0)</f>
        <v>0</v>
      </c>
      <c r="BF511" s="201">
        <f>IF(N511="snížená",J511,0)</f>
        <v>0</v>
      </c>
      <c r="BG511" s="201">
        <f>IF(N511="zákl. přenesená",J511,0)</f>
        <v>0</v>
      </c>
      <c r="BH511" s="201">
        <f>IF(N511="sníž. přenesená",J511,0)</f>
        <v>0</v>
      </c>
      <c r="BI511" s="201">
        <f>IF(N511="nulová",J511,0)</f>
        <v>0</v>
      </c>
      <c r="BJ511" s="22" t="s">
        <v>80</v>
      </c>
      <c r="BK511" s="201">
        <f>ROUND(I511*H511,2)</f>
        <v>0</v>
      </c>
      <c r="BL511" s="22" t="s">
        <v>130</v>
      </c>
      <c r="BM511" s="22" t="s">
        <v>699</v>
      </c>
    </row>
    <row r="512" spans="2:65" s="1" customFormat="1" ht="13.5">
      <c r="B512" s="39"/>
      <c r="C512" s="61"/>
      <c r="D512" s="202" t="s">
        <v>132</v>
      </c>
      <c r="E512" s="61"/>
      <c r="F512" s="203" t="s">
        <v>700</v>
      </c>
      <c r="G512" s="61"/>
      <c r="H512" s="61"/>
      <c r="I512" s="161"/>
      <c r="J512" s="61"/>
      <c r="K512" s="61"/>
      <c r="L512" s="59"/>
      <c r="M512" s="204"/>
      <c r="N512" s="40"/>
      <c r="O512" s="40"/>
      <c r="P512" s="40"/>
      <c r="Q512" s="40"/>
      <c r="R512" s="40"/>
      <c r="S512" s="40"/>
      <c r="T512" s="76"/>
      <c r="AT512" s="22" t="s">
        <v>132</v>
      </c>
      <c r="AU512" s="22" t="s">
        <v>82</v>
      </c>
    </row>
    <row r="513" spans="2:65" s="11" customFormat="1" ht="13.5">
      <c r="B513" s="205"/>
      <c r="C513" s="206"/>
      <c r="D513" s="202" t="s">
        <v>134</v>
      </c>
      <c r="E513" s="207" t="s">
        <v>21</v>
      </c>
      <c r="F513" s="208" t="s">
        <v>314</v>
      </c>
      <c r="G513" s="206"/>
      <c r="H513" s="207" t="s">
        <v>21</v>
      </c>
      <c r="I513" s="209"/>
      <c r="J513" s="206"/>
      <c r="K513" s="206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134</v>
      </c>
      <c r="AU513" s="214" t="s">
        <v>82</v>
      </c>
      <c r="AV513" s="11" t="s">
        <v>80</v>
      </c>
      <c r="AW513" s="11" t="s">
        <v>35</v>
      </c>
      <c r="AX513" s="11" t="s">
        <v>72</v>
      </c>
      <c r="AY513" s="214" t="s">
        <v>123</v>
      </c>
    </row>
    <row r="514" spans="2:65" s="12" customFormat="1" ht="13.5">
      <c r="B514" s="215"/>
      <c r="C514" s="216"/>
      <c r="D514" s="202" t="s">
        <v>134</v>
      </c>
      <c r="E514" s="217" t="s">
        <v>21</v>
      </c>
      <c r="F514" s="218" t="s">
        <v>701</v>
      </c>
      <c r="G514" s="216"/>
      <c r="H514" s="219">
        <v>9.5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134</v>
      </c>
      <c r="AU514" s="225" t="s">
        <v>82</v>
      </c>
      <c r="AV514" s="12" t="s">
        <v>82</v>
      </c>
      <c r="AW514" s="12" t="s">
        <v>35</v>
      </c>
      <c r="AX514" s="12" t="s">
        <v>72</v>
      </c>
      <c r="AY514" s="225" t="s">
        <v>123</v>
      </c>
    </row>
    <row r="515" spans="2:65" s="1" customFormat="1" ht="16.5" customHeight="1">
      <c r="B515" s="39"/>
      <c r="C515" s="190" t="s">
        <v>702</v>
      </c>
      <c r="D515" s="190" t="s">
        <v>125</v>
      </c>
      <c r="E515" s="191" t="s">
        <v>703</v>
      </c>
      <c r="F515" s="192" t="s">
        <v>704</v>
      </c>
      <c r="G515" s="193" t="s">
        <v>461</v>
      </c>
      <c r="H515" s="194">
        <v>3</v>
      </c>
      <c r="I515" s="195"/>
      <c r="J515" s="196">
        <f>ROUND(I515*H515,2)</f>
        <v>0</v>
      </c>
      <c r="K515" s="192" t="s">
        <v>129</v>
      </c>
      <c r="L515" s="59"/>
      <c r="M515" s="197" t="s">
        <v>21</v>
      </c>
      <c r="N515" s="198" t="s">
        <v>43</v>
      </c>
      <c r="O515" s="40"/>
      <c r="P515" s="199">
        <f>O515*H515</f>
        <v>0</v>
      </c>
      <c r="Q515" s="199">
        <v>0</v>
      </c>
      <c r="R515" s="199">
        <f>Q515*H515</f>
        <v>0</v>
      </c>
      <c r="S515" s="199">
        <v>0</v>
      </c>
      <c r="T515" s="200">
        <f>S515*H515</f>
        <v>0</v>
      </c>
      <c r="AR515" s="22" t="s">
        <v>130</v>
      </c>
      <c r="AT515" s="22" t="s">
        <v>125</v>
      </c>
      <c r="AU515" s="22" t="s">
        <v>82</v>
      </c>
      <c r="AY515" s="22" t="s">
        <v>123</v>
      </c>
      <c r="BE515" s="201">
        <f>IF(N515="základní",J515,0)</f>
        <v>0</v>
      </c>
      <c r="BF515" s="201">
        <f>IF(N515="snížená",J515,0)</f>
        <v>0</v>
      </c>
      <c r="BG515" s="201">
        <f>IF(N515="zákl. přenesená",J515,0)</f>
        <v>0</v>
      </c>
      <c r="BH515" s="201">
        <f>IF(N515="sníž. přenesená",J515,0)</f>
        <v>0</v>
      </c>
      <c r="BI515" s="201">
        <f>IF(N515="nulová",J515,0)</f>
        <v>0</v>
      </c>
      <c r="BJ515" s="22" t="s">
        <v>80</v>
      </c>
      <c r="BK515" s="201">
        <f>ROUND(I515*H515,2)</f>
        <v>0</v>
      </c>
      <c r="BL515" s="22" t="s">
        <v>130</v>
      </c>
      <c r="BM515" s="22" t="s">
        <v>705</v>
      </c>
    </row>
    <row r="516" spans="2:65" s="1" customFormat="1" ht="13.5">
      <c r="B516" s="39"/>
      <c r="C516" s="61"/>
      <c r="D516" s="202" t="s">
        <v>132</v>
      </c>
      <c r="E516" s="61"/>
      <c r="F516" s="203" t="s">
        <v>706</v>
      </c>
      <c r="G516" s="61"/>
      <c r="H516" s="61"/>
      <c r="I516" s="161"/>
      <c r="J516" s="61"/>
      <c r="K516" s="61"/>
      <c r="L516" s="59"/>
      <c r="M516" s="204"/>
      <c r="N516" s="40"/>
      <c r="O516" s="40"/>
      <c r="P516" s="40"/>
      <c r="Q516" s="40"/>
      <c r="R516" s="40"/>
      <c r="S516" s="40"/>
      <c r="T516" s="76"/>
      <c r="AT516" s="22" t="s">
        <v>132</v>
      </c>
      <c r="AU516" s="22" t="s">
        <v>82</v>
      </c>
    </row>
    <row r="517" spans="2:65" s="11" customFormat="1" ht="13.5">
      <c r="B517" s="205"/>
      <c r="C517" s="206"/>
      <c r="D517" s="202" t="s">
        <v>134</v>
      </c>
      <c r="E517" s="207" t="s">
        <v>21</v>
      </c>
      <c r="F517" s="208" t="s">
        <v>252</v>
      </c>
      <c r="G517" s="206"/>
      <c r="H517" s="207" t="s">
        <v>21</v>
      </c>
      <c r="I517" s="209"/>
      <c r="J517" s="206"/>
      <c r="K517" s="206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134</v>
      </c>
      <c r="AU517" s="214" t="s">
        <v>82</v>
      </c>
      <c r="AV517" s="11" t="s">
        <v>80</v>
      </c>
      <c r="AW517" s="11" t="s">
        <v>35</v>
      </c>
      <c r="AX517" s="11" t="s">
        <v>72</v>
      </c>
      <c r="AY517" s="214" t="s">
        <v>123</v>
      </c>
    </row>
    <row r="518" spans="2:65" s="11" customFormat="1" ht="27">
      <c r="B518" s="205"/>
      <c r="C518" s="206"/>
      <c r="D518" s="202" t="s">
        <v>134</v>
      </c>
      <c r="E518" s="207" t="s">
        <v>21</v>
      </c>
      <c r="F518" s="208" t="s">
        <v>253</v>
      </c>
      <c r="G518" s="206"/>
      <c r="H518" s="207" t="s">
        <v>21</v>
      </c>
      <c r="I518" s="209"/>
      <c r="J518" s="206"/>
      <c r="K518" s="206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134</v>
      </c>
      <c r="AU518" s="214" t="s">
        <v>82</v>
      </c>
      <c r="AV518" s="11" t="s">
        <v>80</v>
      </c>
      <c r="AW518" s="11" t="s">
        <v>35</v>
      </c>
      <c r="AX518" s="11" t="s">
        <v>72</v>
      </c>
      <c r="AY518" s="214" t="s">
        <v>123</v>
      </c>
    </row>
    <row r="519" spans="2:65" s="11" customFormat="1" ht="13.5">
      <c r="B519" s="205"/>
      <c r="C519" s="206"/>
      <c r="D519" s="202" t="s">
        <v>134</v>
      </c>
      <c r="E519" s="207" t="s">
        <v>21</v>
      </c>
      <c r="F519" s="208" t="s">
        <v>707</v>
      </c>
      <c r="G519" s="206"/>
      <c r="H519" s="207" t="s">
        <v>21</v>
      </c>
      <c r="I519" s="209"/>
      <c r="J519" s="206"/>
      <c r="K519" s="206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134</v>
      </c>
      <c r="AU519" s="214" t="s">
        <v>82</v>
      </c>
      <c r="AV519" s="11" t="s">
        <v>80</v>
      </c>
      <c r="AW519" s="11" t="s">
        <v>35</v>
      </c>
      <c r="AX519" s="11" t="s">
        <v>72</v>
      </c>
      <c r="AY519" s="214" t="s">
        <v>123</v>
      </c>
    </row>
    <row r="520" spans="2:65" s="12" customFormat="1" ht="13.5">
      <c r="B520" s="215"/>
      <c r="C520" s="216"/>
      <c r="D520" s="202" t="s">
        <v>134</v>
      </c>
      <c r="E520" s="217" t="s">
        <v>21</v>
      </c>
      <c r="F520" s="218" t="s">
        <v>708</v>
      </c>
      <c r="G520" s="216"/>
      <c r="H520" s="219">
        <v>3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134</v>
      </c>
      <c r="AU520" s="225" t="s">
        <v>82</v>
      </c>
      <c r="AV520" s="12" t="s">
        <v>82</v>
      </c>
      <c r="AW520" s="12" t="s">
        <v>35</v>
      </c>
      <c r="AX520" s="12" t="s">
        <v>72</v>
      </c>
      <c r="AY520" s="225" t="s">
        <v>123</v>
      </c>
    </row>
    <row r="521" spans="2:65" s="1" customFormat="1" ht="16.5" customHeight="1">
      <c r="B521" s="39"/>
      <c r="C521" s="190" t="s">
        <v>709</v>
      </c>
      <c r="D521" s="190" t="s">
        <v>125</v>
      </c>
      <c r="E521" s="191" t="s">
        <v>710</v>
      </c>
      <c r="F521" s="192" t="s">
        <v>711</v>
      </c>
      <c r="G521" s="193" t="s">
        <v>461</v>
      </c>
      <c r="H521" s="194">
        <v>3</v>
      </c>
      <c r="I521" s="195"/>
      <c r="J521" s="196">
        <f>ROUND(I521*H521,2)</f>
        <v>0</v>
      </c>
      <c r="K521" s="192" t="s">
        <v>129</v>
      </c>
      <c r="L521" s="59"/>
      <c r="M521" s="197" t="s">
        <v>21</v>
      </c>
      <c r="N521" s="198" t="s">
        <v>43</v>
      </c>
      <c r="O521" s="40"/>
      <c r="P521" s="199">
        <f>O521*H521</f>
        <v>0</v>
      </c>
      <c r="Q521" s="199">
        <v>0</v>
      </c>
      <c r="R521" s="199">
        <f>Q521*H521</f>
        <v>0</v>
      </c>
      <c r="S521" s="199">
        <v>0</v>
      </c>
      <c r="T521" s="200">
        <f>S521*H521</f>
        <v>0</v>
      </c>
      <c r="AR521" s="22" t="s">
        <v>130</v>
      </c>
      <c r="AT521" s="22" t="s">
        <v>125</v>
      </c>
      <c r="AU521" s="22" t="s">
        <v>82</v>
      </c>
      <c r="AY521" s="22" t="s">
        <v>123</v>
      </c>
      <c r="BE521" s="201">
        <f>IF(N521="základní",J521,0)</f>
        <v>0</v>
      </c>
      <c r="BF521" s="201">
        <f>IF(N521="snížená",J521,0)</f>
        <v>0</v>
      </c>
      <c r="BG521" s="201">
        <f>IF(N521="zákl. přenesená",J521,0)</f>
        <v>0</v>
      </c>
      <c r="BH521" s="201">
        <f>IF(N521="sníž. přenesená",J521,0)</f>
        <v>0</v>
      </c>
      <c r="BI521" s="201">
        <f>IF(N521="nulová",J521,0)</f>
        <v>0</v>
      </c>
      <c r="BJ521" s="22" t="s">
        <v>80</v>
      </c>
      <c r="BK521" s="201">
        <f>ROUND(I521*H521,2)</f>
        <v>0</v>
      </c>
      <c r="BL521" s="22" t="s">
        <v>130</v>
      </c>
      <c r="BM521" s="22" t="s">
        <v>712</v>
      </c>
    </row>
    <row r="522" spans="2:65" s="1" customFormat="1" ht="13.5">
      <c r="B522" s="39"/>
      <c r="C522" s="61"/>
      <c r="D522" s="202" t="s">
        <v>132</v>
      </c>
      <c r="E522" s="61"/>
      <c r="F522" s="203" t="s">
        <v>713</v>
      </c>
      <c r="G522" s="61"/>
      <c r="H522" s="61"/>
      <c r="I522" s="161"/>
      <c r="J522" s="61"/>
      <c r="K522" s="61"/>
      <c r="L522" s="59"/>
      <c r="M522" s="204"/>
      <c r="N522" s="40"/>
      <c r="O522" s="40"/>
      <c r="P522" s="40"/>
      <c r="Q522" s="40"/>
      <c r="R522" s="40"/>
      <c r="S522" s="40"/>
      <c r="T522" s="76"/>
      <c r="AT522" s="22" t="s">
        <v>132</v>
      </c>
      <c r="AU522" s="22" t="s">
        <v>82</v>
      </c>
    </row>
    <row r="523" spans="2:65" s="11" customFormat="1" ht="13.5">
      <c r="B523" s="205"/>
      <c r="C523" s="206"/>
      <c r="D523" s="202" t="s">
        <v>134</v>
      </c>
      <c r="E523" s="207" t="s">
        <v>21</v>
      </c>
      <c r="F523" s="208" t="s">
        <v>252</v>
      </c>
      <c r="G523" s="206"/>
      <c r="H523" s="207" t="s">
        <v>21</v>
      </c>
      <c r="I523" s="209"/>
      <c r="J523" s="206"/>
      <c r="K523" s="206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134</v>
      </c>
      <c r="AU523" s="214" t="s">
        <v>82</v>
      </c>
      <c r="AV523" s="11" t="s">
        <v>80</v>
      </c>
      <c r="AW523" s="11" t="s">
        <v>35</v>
      </c>
      <c r="AX523" s="11" t="s">
        <v>72</v>
      </c>
      <c r="AY523" s="214" t="s">
        <v>123</v>
      </c>
    </row>
    <row r="524" spans="2:65" s="11" customFormat="1" ht="27">
      <c r="B524" s="205"/>
      <c r="C524" s="206"/>
      <c r="D524" s="202" t="s">
        <v>134</v>
      </c>
      <c r="E524" s="207" t="s">
        <v>21</v>
      </c>
      <c r="F524" s="208" t="s">
        <v>253</v>
      </c>
      <c r="G524" s="206"/>
      <c r="H524" s="207" t="s">
        <v>21</v>
      </c>
      <c r="I524" s="209"/>
      <c r="J524" s="206"/>
      <c r="K524" s="206"/>
      <c r="L524" s="210"/>
      <c r="M524" s="211"/>
      <c r="N524" s="212"/>
      <c r="O524" s="212"/>
      <c r="P524" s="212"/>
      <c r="Q524" s="212"/>
      <c r="R524" s="212"/>
      <c r="S524" s="212"/>
      <c r="T524" s="213"/>
      <c r="AT524" s="214" t="s">
        <v>134</v>
      </c>
      <c r="AU524" s="214" t="s">
        <v>82</v>
      </c>
      <c r="AV524" s="11" t="s">
        <v>80</v>
      </c>
      <c r="AW524" s="11" t="s">
        <v>35</v>
      </c>
      <c r="AX524" s="11" t="s">
        <v>72</v>
      </c>
      <c r="AY524" s="214" t="s">
        <v>123</v>
      </c>
    </row>
    <row r="525" spans="2:65" s="11" customFormat="1" ht="13.5">
      <c r="B525" s="205"/>
      <c r="C525" s="206"/>
      <c r="D525" s="202" t="s">
        <v>134</v>
      </c>
      <c r="E525" s="207" t="s">
        <v>21</v>
      </c>
      <c r="F525" s="208" t="s">
        <v>714</v>
      </c>
      <c r="G525" s="206"/>
      <c r="H525" s="207" t="s">
        <v>21</v>
      </c>
      <c r="I525" s="209"/>
      <c r="J525" s="206"/>
      <c r="K525" s="206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134</v>
      </c>
      <c r="AU525" s="214" t="s">
        <v>82</v>
      </c>
      <c r="AV525" s="11" t="s">
        <v>80</v>
      </c>
      <c r="AW525" s="11" t="s">
        <v>35</v>
      </c>
      <c r="AX525" s="11" t="s">
        <v>72</v>
      </c>
      <c r="AY525" s="214" t="s">
        <v>123</v>
      </c>
    </row>
    <row r="526" spans="2:65" s="12" customFormat="1" ht="13.5">
      <c r="B526" s="215"/>
      <c r="C526" s="216"/>
      <c r="D526" s="202" t="s">
        <v>134</v>
      </c>
      <c r="E526" s="217" t="s">
        <v>21</v>
      </c>
      <c r="F526" s="218" t="s">
        <v>708</v>
      </c>
      <c r="G526" s="216"/>
      <c r="H526" s="219">
        <v>3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4"/>
      <c r="AT526" s="225" t="s">
        <v>134</v>
      </c>
      <c r="AU526" s="225" t="s">
        <v>82</v>
      </c>
      <c r="AV526" s="12" t="s">
        <v>82</v>
      </c>
      <c r="AW526" s="12" t="s">
        <v>35</v>
      </c>
      <c r="AX526" s="12" t="s">
        <v>72</v>
      </c>
      <c r="AY526" s="225" t="s">
        <v>123</v>
      </c>
    </row>
    <row r="527" spans="2:65" s="1" customFormat="1" ht="16.5" customHeight="1">
      <c r="B527" s="39"/>
      <c r="C527" s="190" t="s">
        <v>715</v>
      </c>
      <c r="D527" s="190" t="s">
        <v>125</v>
      </c>
      <c r="E527" s="191" t="s">
        <v>716</v>
      </c>
      <c r="F527" s="192" t="s">
        <v>717</v>
      </c>
      <c r="G527" s="193" t="s">
        <v>151</v>
      </c>
      <c r="H527" s="194">
        <v>1</v>
      </c>
      <c r="I527" s="195"/>
      <c r="J527" s="196">
        <f>ROUND(I527*H527,2)</f>
        <v>0</v>
      </c>
      <c r="K527" s="192" t="s">
        <v>21</v>
      </c>
      <c r="L527" s="59"/>
      <c r="M527" s="197" t="s">
        <v>21</v>
      </c>
      <c r="N527" s="198" t="s">
        <v>43</v>
      </c>
      <c r="O527" s="40"/>
      <c r="P527" s="199">
        <f>O527*H527</f>
        <v>0</v>
      </c>
      <c r="Q527" s="199">
        <v>2.0000000000000002E-5</v>
      </c>
      <c r="R527" s="199">
        <f>Q527*H527</f>
        <v>2.0000000000000002E-5</v>
      </c>
      <c r="S527" s="199">
        <v>0</v>
      </c>
      <c r="T527" s="200">
        <f>S527*H527</f>
        <v>0</v>
      </c>
      <c r="AR527" s="22" t="s">
        <v>130</v>
      </c>
      <c r="AT527" s="22" t="s">
        <v>125</v>
      </c>
      <c r="AU527" s="22" t="s">
        <v>82</v>
      </c>
      <c r="AY527" s="22" t="s">
        <v>123</v>
      </c>
      <c r="BE527" s="201">
        <f>IF(N527="základní",J527,0)</f>
        <v>0</v>
      </c>
      <c r="BF527" s="201">
        <f>IF(N527="snížená",J527,0)</f>
        <v>0</v>
      </c>
      <c r="BG527" s="201">
        <f>IF(N527="zákl. přenesená",J527,0)</f>
        <v>0</v>
      </c>
      <c r="BH527" s="201">
        <f>IF(N527="sníž. přenesená",J527,0)</f>
        <v>0</v>
      </c>
      <c r="BI527" s="201">
        <f>IF(N527="nulová",J527,0)</f>
        <v>0</v>
      </c>
      <c r="BJ527" s="22" t="s">
        <v>80</v>
      </c>
      <c r="BK527" s="201">
        <f>ROUND(I527*H527,2)</f>
        <v>0</v>
      </c>
      <c r="BL527" s="22" t="s">
        <v>130</v>
      </c>
      <c r="BM527" s="22" t="s">
        <v>718</v>
      </c>
    </row>
    <row r="528" spans="2:65" s="1" customFormat="1" ht="13.5">
      <c r="B528" s="39"/>
      <c r="C528" s="61"/>
      <c r="D528" s="202" t="s">
        <v>132</v>
      </c>
      <c r="E528" s="61"/>
      <c r="F528" s="203" t="s">
        <v>719</v>
      </c>
      <c r="G528" s="61"/>
      <c r="H528" s="61"/>
      <c r="I528" s="161"/>
      <c r="J528" s="61"/>
      <c r="K528" s="61"/>
      <c r="L528" s="59"/>
      <c r="M528" s="204"/>
      <c r="N528" s="40"/>
      <c r="O528" s="40"/>
      <c r="P528" s="40"/>
      <c r="Q528" s="40"/>
      <c r="R528" s="40"/>
      <c r="S528" s="40"/>
      <c r="T528" s="76"/>
      <c r="AT528" s="22" t="s">
        <v>132</v>
      </c>
      <c r="AU528" s="22" t="s">
        <v>82</v>
      </c>
    </row>
    <row r="529" spans="2:65" s="11" customFormat="1" ht="13.5">
      <c r="B529" s="205"/>
      <c r="C529" s="206"/>
      <c r="D529" s="202" t="s">
        <v>134</v>
      </c>
      <c r="E529" s="207" t="s">
        <v>21</v>
      </c>
      <c r="F529" s="208" t="s">
        <v>314</v>
      </c>
      <c r="G529" s="206"/>
      <c r="H529" s="207" t="s">
        <v>21</v>
      </c>
      <c r="I529" s="209"/>
      <c r="J529" s="206"/>
      <c r="K529" s="206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134</v>
      </c>
      <c r="AU529" s="214" t="s">
        <v>82</v>
      </c>
      <c r="AV529" s="11" t="s">
        <v>80</v>
      </c>
      <c r="AW529" s="11" t="s">
        <v>35</v>
      </c>
      <c r="AX529" s="11" t="s">
        <v>72</v>
      </c>
      <c r="AY529" s="214" t="s">
        <v>123</v>
      </c>
    </row>
    <row r="530" spans="2:65" s="12" customFormat="1" ht="13.5">
      <c r="B530" s="215"/>
      <c r="C530" s="216"/>
      <c r="D530" s="202" t="s">
        <v>134</v>
      </c>
      <c r="E530" s="217" t="s">
        <v>21</v>
      </c>
      <c r="F530" s="218" t="s">
        <v>720</v>
      </c>
      <c r="G530" s="216"/>
      <c r="H530" s="219">
        <v>1</v>
      </c>
      <c r="I530" s="220"/>
      <c r="J530" s="216"/>
      <c r="K530" s="216"/>
      <c r="L530" s="221"/>
      <c r="M530" s="222"/>
      <c r="N530" s="223"/>
      <c r="O530" s="223"/>
      <c r="P530" s="223"/>
      <c r="Q530" s="223"/>
      <c r="R530" s="223"/>
      <c r="S530" s="223"/>
      <c r="T530" s="224"/>
      <c r="AT530" s="225" t="s">
        <v>134</v>
      </c>
      <c r="AU530" s="225" t="s">
        <v>82</v>
      </c>
      <c r="AV530" s="12" t="s">
        <v>82</v>
      </c>
      <c r="AW530" s="12" t="s">
        <v>35</v>
      </c>
      <c r="AX530" s="12" t="s">
        <v>72</v>
      </c>
      <c r="AY530" s="225" t="s">
        <v>123</v>
      </c>
    </row>
    <row r="531" spans="2:65" s="1" customFormat="1" ht="16.5" customHeight="1">
      <c r="B531" s="39"/>
      <c r="C531" s="190" t="s">
        <v>721</v>
      </c>
      <c r="D531" s="190" t="s">
        <v>125</v>
      </c>
      <c r="E531" s="191" t="s">
        <v>722</v>
      </c>
      <c r="F531" s="192" t="s">
        <v>723</v>
      </c>
      <c r="G531" s="193" t="s">
        <v>461</v>
      </c>
      <c r="H531" s="194">
        <v>9</v>
      </c>
      <c r="I531" s="195"/>
      <c r="J531" s="196">
        <f>ROUND(I531*H531,2)</f>
        <v>0</v>
      </c>
      <c r="K531" s="192" t="s">
        <v>129</v>
      </c>
      <c r="L531" s="59"/>
      <c r="M531" s="197" t="s">
        <v>21</v>
      </c>
      <c r="N531" s="198" t="s">
        <v>43</v>
      </c>
      <c r="O531" s="40"/>
      <c r="P531" s="199">
        <f>O531*H531</f>
        <v>0</v>
      </c>
      <c r="Q531" s="199">
        <v>3.0000000000000001E-5</v>
      </c>
      <c r="R531" s="199">
        <f>Q531*H531</f>
        <v>2.7E-4</v>
      </c>
      <c r="S531" s="199">
        <v>0</v>
      </c>
      <c r="T531" s="200">
        <f>S531*H531</f>
        <v>0</v>
      </c>
      <c r="AR531" s="22" t="s">
        <v>130</v>
      </c>
      <c r="AT531" s="22" t="s">
        <v>125</v>
      </c>
      <c r="AU531" s="22" t="s">
        <v>82</v>
      </c>
      <c r="AY531" s="22" t="s">
        <v>123</v>
      </c>
      <c r="BE531" s="201">
        <f>IF(N531="základní",J531,0)</f>
        <v>0</v>
      </c>
      <c r="BF531" s="201">
        <f>IF(N531="snížená",J531,0)</f>
        <v>0</v>
      </c>
      <c r="BG531" s="201">
        <f>IF(N531="zákl. přenesená",J531,0)</f>
        <v>0</v>
      </c>
      <c r="BH531" s="201">
        <f>IF(N531="sníž. přenesená",J531,0)</f>
        <v>0</v>
      </c>
      <c r="BI531" s="201">
        <f>IF(N531="nulová",J531,0)</f>
        <v>0</v>
      </c>
      <c r="BJ531" s="22" t="s">
        <v>80</v>
      </c>
      <c r="BK531" s="201">
        <f>ROUND(I531*H531,2)</f>
        <v>0</v>
      </c>
      <c r="BL531" s="22" t="s">
        <v>130</v>
      </c>
      <c r="BM531" s="22" t="s">
        <v>724</v>
      </c>
    </row>
    <row r="532" spans="2:65" s="1" customFormat="1" ht="13.5">
      <c r="B532" s="39"/>
      <c r="C532" s="61"/>
      <c r="D532" s="202" t="s">
        <v>132</v>
      </c>
      <c r="E532" s="61"/>
      <c r="F532" s="203" t="s">
        <v>725</v>
      </c>
      <c r="G532" s="61"/>
      <c r="H532" s="61"/>
      <c r="I532" s="161"/>
      <c r="J532" s="61"/>
      <c r="K532" s="61"/>
      <c r="L532" s="59"/>
      <c r="M532" s="204"/>
      <c r="N532" s="40"/>
      <c r="O532" s="40"/>
      <c r="P532" s="40"/>
      <c r="Q532" s="40"/>
      <c r="R532" s="40"/>
      <c r="S532" s="40"/>
      <c r="T532" s="76"/>
      <c r="AT532" s="22" t="s">
        <v>132</v>
      </c>
      <c r="AU532" s="22" t="s">
        <v>82</v>
      </c>
    </row>
    <row r="533" spans="2:65" s="12" customFormat="1" ht="13.5">
      <c r="B533" s="215"/>
      <c r="C533" s="216"/>
      <c r="D533" s="202" t="s">
        <v>134</v>
      </c>
      <c r="E533" s="217" t="s">
        <v>21</v>
      </c>
      <c r="F533" s="218" t="s">
        <v>726</v>
      </c>
      <c r="G533" s="216"/>
      <c r="H533" s="219">
        <v>9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134</v>
      </c>
      <c r="AU533" s="225" t="s">
        <v>82</v>
      </c>
      <c r="AV533" s="12" t="s">
        <v>82</v>
      </c>
      <c r="AW533" s="12" t="s">
        <v>35</v>
      </c>
      <c r="AX533" s="12" t="s">
        <v>72</v>
      </c>
      <c r="AY533" s="225" t="s">
        <v>123</v>
      </c>
    </row>
    <row r="534" spans="2:65" s="1" customFormat="1" ht="25.5" customHeight="1">
      <c r="B534" s="39"/>
      <c r="C534" s="190" t="s">
        <v>727</v>
      </c>
      <c r="D534" s="190" t="s">
        <v>125</v>
      </c>
      <c r="E534" s="191" t="s">
        <v>728</v>
      </c>
      <c r="F534" s="192" t="s">
        <v>729</v>
      </c>
      <c r="G534" s="193" t="s">
        <v>461</v>
      </c>
      <c r="H534" s="194">
        <v>14.444000000000001</v>
      </c>
      <c r="I534" s="195"/>
      <c r="J534" s="196">
        <f>ROUND(I534*H534,2)</f>
        <v>0</v>
      </c>
      <c r="K534" s="192" t="s">
        <v>129</v>
      </c>
      <c r="L534" s="59"/>
      <c r="M534" s="197" t="s">
        <v>21</v>
      </c>
      <c r="N534" s="198" t="s">
        <v>43</v>
      </c>
      <c r="O534" s="40"/>
      <c r="P534" s="199">
        <f>O534*H534</f>
        <v>0</v>
      </c>
      <c r="Q534" s="199">
        <v>0</v>
      </c>
      <c r="R534" s="199">
        <f>Q534*H534</f>
        <v>0</v>
      </c>
      <c r="S534" s="199">
        <v>0.6</v>
      </c>
      <c r="T534" s="200">
        <f>S534*H534</f>
        <v>8.6663999999999994</v>
      </c>
      <c r="AR534" s="22" t="s">
        <v>130</v>
      </c>
      <c r="AT534" s="22" t="s">
        <v>125</v>
      </c>
      <c r="AU534" s="22" t="s">
        <v>82</v>
      </c>
      <c r="AY534" s="22" t="s">
        <v>123</v>
      </c>
      <c r="BE534" s="201">
        <f>IF(N534="základní",J534,0)</f>
        <v>0</v>
      </c>
      <c r="BF534" s="201">
        <f>IF(N534="snížená",J534,0)</f>
        <v>0</v>
      </c>
      <c r="BG534" s="201">
        <f>IF(N534="zákl. přenesená",J534,0)</f>
        <v>0</v>
      </c>
      <c r="BH534" s="201">
        <f>IF(N534="sníž. přenesená",J534,0)</f>
        <v>0</v>
      </c>
      <c r="BI534" s="201">
        <f>IF(N534="nulová",J534,0)</f>
        <v>0</v>
      </c>
      <c r="BJ534" s="22" t="s">
        <v>80</v>
      </c>
      <c r="BK534" s="201">
        <f>ROUND(I534*H534,2)</f>
        <v>0</v>
      </c>
      <c r="BL534" s="22" t="s">
        <v>130</v>
      </c>
      <c r="BM534" s="22" t="s">
        <v>730</v>
      </c>
    </row>
    <row r="535" spans="2:65" s="1" customFormat="1" ht="40.5">
      <c r="B535" s="39"/>
      <c r="C535" s="61"/>
      <c r="D535" s="202" t="s">
        <v>132</v>
      </c>
      <c r="E535" s="61"/>
      <c r="F535" s="203" t="s">
        <v>731</v>
      </c>
      <c r="G535" s="61"/>
      <c r="H535" s="61"/>
      <c r="I535" s="161"/>
      <c r="J535" s="61"/>
      <c r="K535" s="61"/>
      <c r="L535" s="59"/>
      <c r="M535" s="204"/>
      <c r="N535" s="40"/>
      <c r="O535" s="40"/>
      <c r="P535" s="40"/>
      <c r="Q535" s="40"/>
      <c r="R535" s="40"/>
      <c r="S535" s="40"/>
      <c r="T535" s="76"/>
      <c r="AT535" s="22" t="s">
        <v>132</v>
      </c>
      <c r="AU535" s="22" t="s">
        <v>82</v>
      </c>
    </row>
    <row r="536" spans="2:65" s="12" customFormat="1" ht="13.5">
      <c r="B536" s="215"/>
      <c r="C536" s="216"/>
      <c r="D536" s="202" t="s">
        <v>134</v>
      </c>
      <c r="E536" s="217" t="s">
        <v>21</v>
      </c>
      <c r="F536" s="218" t="s">
        <v>732</v>
      </c>
      <c r="G536" s="216"/>
      <c r="H536" s="219">
        <v>14.444000000000001</v>
      </c>
      <c r="I536" s="220"/>
      <c r="J536" s="216"/>
      <c r="K536" s="216"/>
      <c r="L536" s="221"/>
      <c r="M536" s="222"/>
      <c r="N536" s="223"/>
      <c r="O536" s="223"/>
      <c r="P536" s="223"/>
      <c r="Q536" s="223"/>
      <c r="R536" s="223"/>
      <c r="S536" s="223"/>
      <c r="T536" s="224"/>
      <c r="AT536" s="225" t="s">
        <v>134</v>
      </c>
      <c r="AU536" s="225" t="s">
        <v>82</v>
      </c>
      <c r="AV536" s="12" t="s">
        <v>82</v>
      </c>
      <c r="AW536" s="12" t="s">
        <v>35</v>
      </c>
      <c r="AX536" s="12" t="s">
        <v>72</v>
      </c>
      <c r="AY536" s="225" t="s">
        <v>123</v>
      </c>
    </row>
    <row r="537" spans="2:65" s="10" customFormat="1" ht="29.85" customHeight="1">
      <c r="B537" s="174"/>
      <c r="C537" s="175"/>
      <c r="D537" s="176" t="s">
        <v>71</v>
      </c>
      <c r="E537" s="188" t="s">
        <v>733</v>
      </c>
      <c r="F537" s="188" t="s">
        <v>734</v>
      </c>
      <c r="G537" s="175"/>
      <c r="H537" s="175"/>
      <c r="I537" s="178"/>
      <c r="J537" s="189">
        <f>BK537</f>
        <v>0</v>
      </c>
      <c r="K537" s="175"/>
      <c r="L537" s="180"/>
      <c r="M537" s="181"/>
      <c r="N537" s="182"/>
      <c r="O537" s="182"/>
      <c r="P537" s="183">
        <f>SUM(P538:P569)</f>
        <v>0</v>
      </c>
      <c r="Q537" s="182"/>
      <c r="R537" s="183">
        <f>SUM(R538:R569)</f>
        <v>0</v>
      </c>
      <c r="S537" s="182"/>
      <c r="T537" s="184">
        <f>SUM(T538:T569)</f>
        <v>0</v>
      </c>
      <c r="AR537" s="185" t="s">
        <v>80</v>
      </c>
      <c r="AT537" s="186" t="s">
        <v>71</v>
      </c>
      <c r="AU537" s="186" t="s">
        <v>80</v>
      </c>
      <c r="AY537" s="185" t="s">
        <v>123</v>
      </c>
      <c r="BK537" s="187">
        <f>SUM(BK538:BK569)</f>
        <v>0</v>
      </c>
    </row>
    <row r="538" spans="2:65" s="1" customFormat="1" ht="16.5" customHeight="1">
      <c r="B538" s="39"/>
      <c r="C538" s="190" t="s">
        <v>735</v>
      </c>
      <c r="D538" s="190" t="s">
        <v>125</v>
      </c>
      <c r="E538" s="191" t="s">
        <v>736</v>
      </c>
      <c r="F538" s="192" t="s">
        <v>737</v>
      </c>
      <c r="G538" s="193" t="s">
        <v>412</v>
      </c>
      <c r="H538" s="194">
        <v>1.054</v>
      </c>
      <c r="I538" s="195"/>
      <c r="J538" s="196">
        <f>ROUND(I538*H538,2)</f>
        <v>0</v>
      </c>
      <c r="K538" s="192" t="s">
        <v>129</v>
      </c>
      <c r="L538" s="59"/>
      <c r="M538" s="197" t="s">
        <v>21</v>
      </c>
      <c r="N538" s="198" t="s">
        <v>43</v>
      </c>
      <c r="O538" s="40"/>
      <c r="P538" s="199">
        <f>O538*H538</f>
        <v>0</v>
      </c>
      <c r="Q538" s="199">
        <v>0</v>
      </c>
      <c r="R538" s="199">
        <f>Q538*H538</f>
        <v>0</v>
      </c>
      <c r="S538" s="199">
        <v>0</v>
      </c>
      <c r="T538" s="200">
        <f>S538*H538</f>
        <v>0</v>
      </c>
      <c r="AR538" s="22" t="s">
        <v>130</v>
      </c>
      <c r="AT538" s="22" t="s">
        <v>125</v>
      </c>
      <c r="AU538" s="22" t="s">
        <v>82</v>
      </c>
      <c r="AY538" s="22" t="s">
        <v>123</v>
      </c>
      <c r="BE538" s="201">
        <f>IF(N538="základní",J538,0)</f>
        <v>0</v>
      </c>
      <c r="BF538" s="201">
        <f>IF(N538="snížená",J538,0)</f>
        <v>0</v>
      </c>
      <c r="BG538" s="201">
        <f>IF(N538="zákl. přenesená",J538,0)</f>
        <v>0</v>
      </c>
      <c r="BH538" s="201">
        <f>IF(N538="sníž. přenesená",J538,0)</f>
        <v>0</v>
      </c>
      <c r="BI538" s="201">
        <f>IF(N538="nulová",J538,0)</f>
        <v>0</v>
      </c>
      <c r="BJ538" s="22" t="s">
        <v>80</v>
      </c>
      <c r="BK538" s="201">
        <f>ROUND(I538*H538,2)</f>
        <v>0</v>
      </c>
      <c r="BL538" s="22" t="s">
        <v>130</v>
      </c>
      <c r="BM538" s="22" t="s">
        <v>738</v>
      </c>
    </row>
    <row r="539" spans="2:65" s="1" customFormat="1" ht="27">
      <c r="B539" s="39"/>
      <c r="C539" s="61"/>
      <c r="D539" s="202" t="s">
        <v>132</v>
      </c>
      <c r="E539" s="61"/>
      <c r="F539" s="203" t="s">
        <v>739</v>
      </c>
      <c r="G539" s="61"/>
      <c r="H539" s="61"/>
      <c r="I539" s="161"/>
      <c r="J539" s="61"/>
      <c r="K539" s="61"/>
      <c r="L539" s="59"/>
      <c r="M539" s="204"/>
      <c r="N539" s="40"/>
      <c r="O539" s="40"/>
      <c r="P539" s="40"/>
      <c r="Q539" s="40"/>
      <c r="R539" s="40"/>
      <c r="S539" s="40"/>
      <c r="T539" s="76"/>
      <c r="AT539" s="22" t="s">
        <v>132</v>
      </c>
      <c r="AU539" s="22" t="s">
        <v>82</v>
      </c>
    </row>
    <row r="540" spans="2:65" s="11" customFormat="1" ht="13.5">
      <c r="B540" s="205"/>
      <c r="C540" s="206"/>
      <c r="D540" s="202" t="s">
        <v>134</v>
      </c>
      <c r="E540" s="207" t="s">
        <v>21</v>
      </c>
      <c r="F540" s="208" t="s">
        <v>252</v>
      </c>
      <c r="G540" s="206"/>
      <c r="H540" s="207" t="s">
        <v>21</v>
      </c>
      <c r="I540" s="209"/>
      <c r="J540" s="206"/>
      <c r="K540" s="206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134</v>
      </c>
      <c r="AU540" s="214" t="s">
        <v>82</v>
      </c>
      <c r="AV540" s="11" t="s">
        <v>80</v>
      </c>
      <c r="AW540" s="11" t="s">
        <v>35</v>
      </c>
      <c r="AX540" s="11" t="s">
        <v>72</v>
      </c>
      <c r="AY540" s="214" t="s">
        <v>123</v>
      </c>
    </row>
    <row r="541" spans="2:65" s="11" customFormat="1" ht="27">
      <c r="B541" s="205"/>
      <c r="C541" s="206"/>
      <c r="D541" s="202" t="s">
        <v>134</v>
      </c>
      <c r="E541" s="207" t="s">
        <v>21</v>
      </c>
      <c r="F541" s="208" t="s">
        <v>253</v>
      </c>
      <c r="G541" s="206"/>
      <c r="H541" s="207" t="s">
        <v>21</v>
      </c>
      <c r="I541" s="209"/>
      <c r="J541" s="206"/>
      <c r="K541" s="206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134</v>
      </c>
      <c r="AU541" s="214" t="s">
        <v>82</v>
      </c>
      <c r="AV541" s="11" t="s">
        <v>80</v>
      </c>
      <c r="AW541" s="11" t="s">
        <v>35</v>
      </c>
      <c r="AX541" s="11" t="s">
        <v>72</v>
      </c>
      <c r="AY541" s="214" t="s">
        <v>123</v>
      </c>
    </row>
    <row r="542" spans="2:65" s="11" customFormat="1" ht="13.5">
      <c r="B542" s="205"/>
      <c r="C542" s="206"/>
      <c r="D542" s="202" t="s">
        <v>134</v>
      </c>
      <c r="E542" s="207" t="s">
        <v>21</v>
      </c>
      <c r="F542" s="208" t="s">
        <v>740</v>
      </c>
      <c r="G542" s="206"/>
      <c r="H542" s="207" t="s">
        <v>21</v>
      </c>
      <c r="I542" s="209"/>
      <c r="J542" s="206"/>
      <c r="K542" s="206"/>
      <c r="L542" s="210"/>
      <c r="M542" s="211"/>
      <c r="N542" s="212"/>
      <c r="O542" s="212"/>
      <c r="P542" s="212"/>
      <c r="Q542" s="212"/>
      <c r="R542" s="212"/>
      <c r="S542" s="212"/>
      <c r="T542" s="213"/>
      <c r="AT542" s="214" t="s">
        <v>134</v>
      </c>
      <c r="AU542" s="214" t="s">
        <v>82</v>
      </c>
      <c r="AV542" s="11" t="s">
        <v>80</v>
      </c>
      <c r="AW542" s="11" t="s">
        <v>35</v>
      </c>
      <c r="AX542" s="11" t="s">
        <v>72</v>
      </c>
      <c r="AY542" s="214" t="s">
        <v>123</v>
      </c>
    </row>
    <row r="543" spans="2:65" s="12" customFormat="1" ht="13.5">
      <c r="B543" s="215"/>
      <c r="C543" s="216"/>
      <c r="D543" s="202" t="s">
        <v>134</v>
      </c>
      <c r="E543" s="217" t="s">
        <v>21</v>
      </c>
      <c r="F543" s="218" t="s">
        <v>741</v>
      </c>
      <c r="G543" s="216"/>
      <c r="H543" s="219">
        <v>0.52700000000000002</v>
      </c>
      <c r="I543" s="220"/>
      <c r="J543" s="216"/>
      <c r="K543" s="216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134</v>
      </c>
      <c r="AU543" s="225" t="s">
        <v>82</v>
      </c>
      <c r="AV543" s="12" t="s">
        <v>82</v>
      </c>
      <c r="AW543" s="12" t="s">
        <v>35</v>
      </c>
      <c r="AX543" s="12" t="s">
        <v>72</v>
      </c>
      <c r="AY543" s="225" t="s">
        <v>123</v>
      </c>
    </row>
    <row r="544" spans="2:65" s="12" customFormat="1" ht="13.5">
      <c r="B544" s="215"/>
      <c r="C544" s="216"/>
      <c r="D544" s="202" t="s">
        <v>134</v>
      </c>
      <c r="E544" s="217" t="s">
        <v>21</v>
      </c>
      <c r="F544" s="218" t="s">
        <v>742</v>
      </c>
      <c r="G544" s="216"/>
      <c r="H544" s="219">
        <v>0.52700000000000002</v>
      </c>
      <c r="I544" s="220"/>
      <c r="J544" s="216"/>
      <c r="K544" s="216"/>
      <c r="L544" s="221"/>
      <c r="M544" s="222"/>
      <c r="N544" s="223"/>
      <c r="O544" s="223"/>
      <c r="P544" s="223"/>
      <c r="Q544" s="223"/>
      <c r="R544" s="223"/>
      <c r="S544" s="223"/>
      <c r="T544" s="224"/>
      <c r="AT544" s="225" t="s">
        <v>134</v>
      </c>
      <c r="AU544" s="225" t="s">
        <v>82</v>
      </c>
      <c r="AV544" s="12" t="s">
        <v>82</v>
      </c>
      <c r="AW544" s="12" t="s">
        <v>35</v>
      </c>
      <c r="AX544" s="12" t="s">
        <v>72</v>
      </c>
      <c r="AY544" s="225" t="s">
        <v>123</v>
      </c>
    </row>
    <row r="545" spans="2:65" s="1" customFormat="1" ht="16.5" customHeight="1">
      <c r="B545" s="39"/>
      <c r="C545" s="190" t="s">
        <v>743</v>
      </c>
      <c r="D545" s="190" t="s">
        <v>125</v>
      </c>
      <c r="E545" s="191" t="s">
        <v>744</v>
      </c>
      <c r="F545" s="192" t="s">
        <v>745</v>
      </c>
      <c r="G545" s="193" t="s">
        <v>412</v>
      </c>
      <c r="H545" s="194">
        <v>12.121</v>
      </c>
      <c r="I545" s="195"/>
      <c r="J545" s="196">
        <f>ROUND(I545*H545,2)</f>
        <v>0</v>
      </c>
      <c r="K545" s="192" t="s">
        <v>129</v>
      </c>
      <c r="L545" s="59"/>
      <c r="M545" s="197" t="s">
        <v>21</v>
      </c>
      <c r="N545" s="198" t="s">
        <v>43</v>
      </c>
      <c r="O545" s="40"/>
      <c r="P545" s="199">
        <f>O545*H545</f>
        <v>0</v>
      </c>
      <c r="Q545" s="199">
        <v>0</v>
      </c>
      <c r="R545" s="199">
        <f>Q545*H545</f>
        <v>0</v>
      </c>
      <c r="S545" s="199">
        <v>0</v>
      </c>
      <c r="T545" s="200">
        <f>S545*H545</f>
        <v>0</v>
      </c>
      <c r="AR545" s="22" t="s">
        <v>130</v>
      </c>
      <c r="AT545" s="22" t="s">
        <v>125</v>
      </c>
      <c r="AU545" s="22" t="s">
        <v>82</v>
      </c>
      <c r="AY545" s="22" t="s">
        <v>123</v>
      </c>
      <c r="BE545" s="201">
        <f>IF(N545="základní",J545,0)</f>
        <v>0</v>
      </c>
      <c r="BF545" s="201">
        <f>IF(N545="snížená",J545,0)</f>
        <v>0</v>
      </c>
      <c r="BG545" s="201">
        <f>IF(N545="zákl. přenesená",J545,0)</f>
        <v>0</v>
      </c>
      <c r="BH545" s="201">
        <f>IF(N545="sníž. přenesená",J545,0)</f>
        <v>0</v>
      </c>
      <c r="BI545" s="201">
        <f>IF(N545="nulová",J545,0)</f>
        <v>0</v>
      </c>
      <c r="BJ545" s="22" t="s">
        <v>80</v>
      </c>
      <c r="BK545" s="201">
        <f>ROUND(I545*H545,2)</f>
        <v>0</v>
      </c>
      <c r="BL545" s="22" t="s">
        <v>130</v>
      </c>
      <c r="BM545" s="22" t="s">
        <v>746</v>
      </c>
    </row>
    <row r="546" spans="2:65" s="1" customFormat="1" ht="27">
      <c r="B546" s="39"/>
      <c r="C546" s="61"/>
      <c r="D546" s="202" t="s">
        <v>132</v>
      </c>
      <c r="E546" s="61"/>
      <c r="F546" s="203" t="s">
        <v>747</v>
      </c>
      <c r="G546" s="61"/>
      <c r="H546" s="61"/>
      <c r="I546" s="161"/>
      <c r="J546" s="61"/>
      <c r="K546" s="61"/>
      <c r="L546" s="59"/>
      <c r="M546" s="204"/>
      <c r="N546" s="40"/>
      <c r="O546" s="40"/>
      <c r="P546" s="40"/>
      <c r="Q546" s="40"/>
      <c r="R546" s="40"/>
      <c r="S546" s="40"/>
      <c r="T546" s="76"/>
      <c r="AT546" s="22" t="s">
        <v>132</v>
      </c>
      <c r="AU546" s="22" t="s">
        <v>82</v>
      </c>
    </row>
    <row r="547" spans="2:65" s="11" customFormat="1" ht="13.5">
      <c r="B547" s="205"/>
      <c r="C547" s="206"/>
      <c r="D547" s="202" t="s">
        <v>134</v>
      </c>
      <c r="E547" s="207" t="s">
        <v>21</v>
      </c>
      <c r="F547" s="208" t="s">
        <v>252</v>
      </c>
      <c r="G547" s="206"/>
      <c r="H547" s="207" t="s">
        <v>21</v>
      </c>
      <c r="I547" s="209"/>
      <c r="J547" s="206"/>
      <c r="K547" s="206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134</v>
      </c>
      <c r="AU547" s="214" t="s">
        <v>82</v>
      </c>
      <c r="AV547" s="11" t="s">
        <v>80</v>
      </c>
      <c r="AW547" s="11" t="s">
        <v>35</v>
      </c>
      <c r="AX547" s="11" t="s">
        <v>72</v>
      </c>
      <c r="AY547" s="214" t="s">
        <v>123</v>
      </c>
    </row>
    <row r="548" spans="2:65" s="11" customFormat="1" ht="27">
      <c r="B548" s="205"/>
      <c r="C548" s="206"/>
      <c r="D548" s="202" t="s">
        <v>134</v>
      </c>
      <c r="E548" s="207" t="s">
        <v>21</v>
      </c>
      <c r="F548" s="208" t="s">
        <v>253</v>
      </c>
      <c r="G548" s="206"/>
      <c r="H548" s="207" t="s">
        <v>21</v>
      </c>
      <c r="I548" s="209"/>
      <c r="J548" s="206"/>
      <c r="K548" s="206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134</v>
      </c>
      <c r="AU548" s="214" t="s">
        <v>82</v>
      </c>
      <c r="AV548" s="11" t="s">
        <v>80</v>
      </c>
      <c r="AW548" s="11" t="s">
        <v>35</v>
      </c>
      <c r="AX548" s="11" t="s">
        <v>72</v>
      </c>
      <c r="AY548" s="214" t="s">
        <v>123</v>
      </c>
    </row>
    <row r="549" spans="2:65" s="11" customFormat="1" ht="13.5">
      <c r="B549" s="205"/>
      <c r="C549" s="206"/>
      <c r="D549" s="202" t="s">
        <v>134</v>
      </c>
      <c r="E549" s="207" t="s">
        <v>21</v>
      </c>
      <c r="F549" s="208" t="s">
        <v>740</v>
      </c>
      <c r="G549" s="206"/>
      <c r="H549" s="207" t="s">
        <v>21</v>
      </c>
      <c r="I549" s="209"/>
      <c r="J549" s="206"/>
      <c r="K549" s="206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134</v>
      </c>
      <c r="AU549" s="214" t="s">
        <v>82</v>
      </c>
      <c r="AV549" s="11" t="s">
        <v>80</v>
      </c>
      <c r="AW549" s="11" t="s">
        <v>35</v>
      </c>
      <c r="AX549" s="11" t="s">
        <v>72</v>
      </c>
      <c r="AY549" s="214" t="s">
        <v>123</v>
      </c>
    </row>
    <row r="550" spans="2:65" s="12" customFormat="1" ht="13.5">
      <c r="B550" s="215"/>
      <c r="C550" s="216"/>
      <c r="D550" s="202" t="s">
        <v>134</v>
      </c>
      <c r="E550" s="217" t="s">
        <v>21</v>
      </c>
      <c r="F550" s="218" t="s">
        <v>748</v>
      </c>
      <c r="G550" s="216"/>
      <c r="H550" s="219">
        <v>2.1080000000000001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134</v>
      </c>
      <c r="AU550" s="225" t="s">
        <v>82</v>
      </c>
      <c r="AV550" s="12" t="s">
        <v>82</v>
      </c>
      <c r="AW550" s="12" t="s">
        <v>35</v>
      </c>
      <c r="AX550" s="12" t="s">
        <v>72</v>
      </c>
      <c r="AY550" s="225" t="s">
        <v>123</v>
      </c>
    </row>
    <row r="551" spans="2:65" s="12" customFormat="1" ht="13.5">
      <c r="B551" s="215"/>
      <c r="C551" s="216"/>
      <c r="D551" s="202" t="s">
        <v>134</v>
      </c>
      <c r="E551" s="217" t="s">
        <v>21</v>
      </c>
      <c r="F551" s="218" t="s">
        <v>749</v>
      </c>
      <c r="G551" s="216"/>
      <c r="H551" s="219">
        <v>10.013</v>
      </c>
      <c r="I551" s="220"/>
      <c r="J551" s="216"/>
      <c r="K551" s="216"/>
      <c r="L551" s="221"/>
      <c r="M551" s="222"/>
      <c r="N551" s="223"/>
      <c r="O551" s="223"/>
      <c r="P551" s="223"/>
      <c r="Q551" s="223"/>
      <c r="R551" s="223"/>
      <c r="S551" s="223"/>
      <c r="T551" s="224"/>
      <c r="AT551" s="225" t="s">
        <v>134</v>
      </c>
      <c r="AU551" s="225" t="s">
        <v>82</v>
      </c>
      <c r="AV551" s="12" t="s">
        <v>82</v>
      </c>
      <c r="AW551" s="12" t="s">
        <v>35</v>
      </c>
      <c r="AX551" s="12" t="s">
        <v>72</v>
      </c>
      <c r="AY551" s="225" t="s">
        <v>123</v>
      </c>
    </row>
    <row r="552" spans="2:65" s="1" customFormat="1" ht="16.5" customHeight="1">
      <c r="B552" s="39"/>
      <c r="C552" s="190" t="s">
        <v>750</v>
      </c>
      <c r="D552" s="190" t="s">
        <v>125</v>
      </c>
      <c r="E552" s="191" t="s">
        <v>751</v>
      </c>
      <c r="F552" s="192" t="s">
        <v>752</v>
      </c>
      <c r="G552" s="193" t="s">
        <v>412</v>
      </c>
      <c r="H552" s="194">
        <v>12.182</v>
      </c>
      <c r="I552" s="195"/>
      <c r="J552" s="196">
        <f>ROUND(I552*H552,2)</f>
        <v>0</v>
      </c>
      <c r="K552" s="192" t="s">
        <v>129</v>
      </c>
      <c r="L552" s="59"/>
      <c r="M552" s="197" t="s">
        <v>21</v>
      </c>
      <c r="N552" s="198" t="s">
        <v>43</v>
      </c>
      <c r="O552" s="40"/>
      <c r="P552" s="199">
        <f>O552*H552</f>
        <v>0</v>
      </c>
      <c r="Q552" s="199">
        <v>0</v>
      </c>
      <c r="R552" s="199">
        <f>Q552*H552</f>
        <v>0</v>
      </c>
      <c r="S552" s="199">
        <v>0</v>
      </c>
      <c r="T552" s="200">
        <f>S552*H552</f>
        <v>0</v>
      </c>
      <c r="AR552" s="22" t="s">
        <v>130</v>
      </c>
      <c r="AT552" s="22" t="s">
        <v>125</v>
      </c>
      <c r="AU552" s="22" t="s">
        <v>82</v>
      </c>
      <c r="AY552" s="22" t="s">
        <v>123</v>
      </c>
      <c r="BE552" s="201">
        <f>IF(N552="základní",J552,0)</f>
        <v>0</v>
      </c>
      <c r="BF552" s="201">
        <f>IF(N552="snížená",J552,0)</f>
        <v>0</v>
      </c>
      <c r="BG552" s="201">
        <f>IF(N552="zákl. přenesená",J552,0)</f>
        <v>0</v>
      </c>
      <c r="BH552" s="201">
        <f>IF(N552="sníž. přenesená",J552,0)</f>
        <v>0</v>
      </c>
      <c r="BI552" s="201">
        <f>IF(N552="nulová",J552,0)</f>
        <v>0</v>
      </c>
      <c r="BJ552" s="22" t="s">
        <v>80</v>
      </c>
      <c r="BK552" s="201">
        <f>ROUND(I552*H552,2)</f>
        <v>0</v>
      </c>
      <c r="BL552" s="22" t="s">
        <v>130</v>
      </c>
      <c r="BM552" s="22" t="s">
        <v>753</v>
      </c>
    </row>
    <row r="553" spans="2:65" s="1" customFormat="1" ht="27">
      <c r="B553" s="39"/>
      <c r="C553" s="61"/>
      <c r="D553" s="202" t="s">
        <v>132</v>
      </c>
      <c r="E553" s="61"/>
      <c r="F553" s="203" t="s">
        <v>754</v>
      </c>
      <c r="G553" s="61"/>
      <c r="H553" s="61"/>
      <c r="I553" s="161"/>
      <c r="J553" s="61"/>
      <c r="K553" s="61"/>
      <c r="L553" s="59"/>
      <c r="M553" s="204"/>
      <c r="N553" s="40"/>
      <c r="O553" s="40"/>
      <c r="P553" s="40"/>
      <c r="Q553" s="40"/>
      <c r="R553" s="40"/>
      <c r="S553" s="40"/>
      <c r="T553" s="76"/>
      <c r="AT553" s="22" t="s">
        <v>132</v>
      </c>
      <c r="AU553" s="22" t="s">
        <v>82</v>
      </c>
    </row>
    <row r="554" spans="2:65" s="12" customFormat="1" ht="13.5">
      <c r="B554" s="215"/>
      <c r="C554" s="216"/>
      <c r="D554" s="202" t="s">
        <v>134</v>
      </c>
      <c r="E554" s="217" t="s">
        <v>21</v>
      </c>
      <c r="F554" s="218" t="s">
        <v>755</v>
      </c>
      <c r="G554" s="216"/>
      <c r="H554" s="219">
        <v>12.182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134</v>
      </c>
      <c r="AU554" s="225" t="s">
        <v>82</v>
      </c>
      <c r="AV554" s="12" t="s">
        <v>82</v>
      </c>
      <c r="AW554" s="12" t="s">
        <v>35</v>
      </c>
      <c r="AX554" s="12" t="s">
        <v>72</v>
      </c>
      <c r="AY554" s="225" t="s">
        <v>123</v>
      </c>
    </row>
    <row r="555" spans="2:65" s="1" customFormat="1" ht="16.5" customHeight="1">
      <c r="B555" s="39"/>
      <c r="C555" s="190" t="s">
        <v>756</v>
      </c>
      <c r="D555" s="190" t="s">
        <v>125</v>
      </c>
      <c r="E555" s="191" t="s">
        <v>757</v>
      </c>
      <c r="F555" s="192" t="s">
        <v>758</v>
      </c>
      <c r="G555" s="193" t="s">
        <v>412</v>
      </c>
      <c r="H555" s="194">
        <v>48.728000000000002</v>
      </c>
      <c r="I555" s="195"/>
      <c r="J555" s="196">
        <f>ROUND(I555*H555,2)</f>
        <v>0</v>
      </c>
      <c r="K555" s="192" t="s">
        <v>129</v>
      </c>
      <c r="L555" s="59"/>
      <c r="M555" s="197" t="s">
        <v>21</v>
      </c>
      <c r="N555" s="198" t="s">
        <v>43</v>
      </c>
      <c r="O555" s="40"/>
      <c r="P555" s="199">
        <f>O555*H555</f>
        <v>0</v>
      </c>
      <c r="Q555" s="199">
        <v>0</v>
      </c>
      <c r="R555" s="199">
        <f>Q555*H555</f>
        <v>0</v>
      </c>
      <c r="S555" s="199">
        <v>0</v>
      </c>
      <c r="T555" s="200">
        <f>S555*H555</f>
        <v>0</v>
      </c>
      <c r="AR555" s="22" t="s">
        <v>130</v>
      </c>
      <c r="AT555" s="22" t="s">
        <v>125</v>
      </c>
      <c r="AU555" s="22" t="s">
        <v>82</v>
      </c>
      <c r="AY555" s="22" t="s">
        <v>123</v>
      </c>
      <c r="BE555" s="201">
        <f>IF(N555="základní",J555,0)</f>
        <v>0</v>
      </c>
      <c r="BF555" s="201">
        <f>IF(N555="snížená",J555,0)</f>
        <v>0</v>
      </c>
      <c r="BG555" s="201">
        <f>IF(N555="zákl. přenesená",J555,0)</f>
        <v>0</v>
      </c>
      <c r="BH555" s="201">
        <f>IF(N555="sníž. přenesená",J555,0)</f>
        <v>0</v>
      </c>
      <c r="BI555" s="201">
        <f>IF(N555="nulová",J555,0)</f>
        <v>0</v>
      </c>
      <c r="BJ555" s="22" t="s">
        <v>80</v>
      </c>
      <c r="BK555" s="201">
        <f>ROUND(I555*H555,2)</f>
        <v>0</v>
      </c>
      <c r="BL555" s="22" t="s">
        <v>130</v>
      </c>
      <c r="BM555" s="22" t="s">
        <v>759</v>
      </c>
    </row>
    <row r="556" spans="2:65" s="1" customFormat="1" ht="27">
      <c r="B556" s="39"/>
      <c r="C556" s="61"/>
      <c r="D556" s="202" t="s">
        <v>132</v>
      </c>
      <c r="E556" s="61"/>
      <c r="F556" s="203" t="s">
        <v>747</v>
      </c>
      <c r="G556" s="61"/>
      <c r="H556" s="61"/>
      <c r="I556" s="161"/>
      <c r="J556" s="61"/>
      <c r="K556" s="61"/>
      <c r="L556" s="59"/>
      <c r="M556" s="204"/>
      <c r="N556" s="40"/>
      <c r="O556" s="40"/>
      <c r="P556" s="40"/>
      <c r="Q556" s="40"/>
      <c r="R556" s="40"/>
      <c r="S556" s="40"/>
      <c r="T556" s="76"/>
      <c r="AT556" s="22" t="s">
        <v>132</v>
      </c>
      <c r="AU556" s="22" t="s">
        <v>82</v>
      </c>
    </row>
    <row r="557" spans="2:65" s="12" customFormat="1" ht="13.5">
      <c r="B557" s="215"/>
      <c r="C557" s="216"/>
      <c r="D557" s="202" t="s">
        <v>134</v>
      </c>
      <c r="E557" s="217" t="s">
        <v>21</v>
      </c>
      <c r="F557" s="218" t="s">
        <v>760</v>
      </c>
      <c r="G557" s="216"/>
      <c r="H557" s="219">
        <v>48.728000000000002</v>
      </c>
      <c r="I557" s="220"/>
      <c r="J557" s="216"/>
      <c r="K557" s="216"/>
      <c r="L557" s="221"/>
      <c r="M557" s="222"/>
      <c r="N557" s="223"/>
      <c r="O557" s="223"/>
      <c r="P557" s="223"/>
      <c r="Q557" s="223"/>
      <c r="R557" s="223"/>
      <c r="S557" s="223"/>
      <c r="T557" s="224"/>
      <c r="AT557" s="225" t="s">
        <v>134</v>
      </c>
      <c r="AU557" s="225" t="s">
        <v>82</v>
      </c>
      <c r="AV557" s="12" t="s">
        <v>82</v>
      </c>
      <c r="AW557" s="12" t="s">
        <v>35</v>
      </c>
      <c r="AX557" s="12" t="s">
        <v>72</v>
      </c>
      <c r="AY557" s="225" t="s">
        <v>123</v>
      </c>
    </row>
    <row r="558" spans="2:65" s="1" customFormat="1" ht="16.5" customHeight="1">
      <c r="B558" s="39"/>
      <c r="C558" s="190" t="s">
        <v>761</v>
      </c>
      <c r="D558" s="190" t="s">
        <v>125</v>
      </c>
      <c r="E558" s="191" t="s">
        <v>762</v>
      </c>
      <c r="F558" s="192" t="s">
        <v>763</v>
      </c>
      <c r="G558" s="193" t="s">
        <v>412</v>
      </c>
      <c r="H558" s="194">
        <v>0.52700000000000002</v>
      </c>
      <c r="I558" s="195"/>
      <c r="J558" s="196">
        <f>ROUND(I558*H558,2)</f>
        <v>0</v>
      </c>
      <c r="K558" s="192" t="s">
        <v>129</v>
      </c>
      <c r="L558" s="59"/>
      <c r="M558" s="197" t="s">
        <v>21</v>
      </c>
      <c r="N558" s="198" t="s">
        <v>43</v>
      </c>
      <c r="O558" s="40"/>
      <c r="P558" s="199">
        <f>O558*H558</f>
        <v>0</v>
      </c>
      <c r="Q558" s="199">
        <v>0</v>
      </c>
      <c r="R558" s="199">
        <f>Q558*H558</f>
        <v>0</v>
      </c>
      <c r="S558" s="199">
        <v>0</v>
      </c>
      <c r="T558" s="200">
        <f>S558*H558</f>
        <v>0</v>
      </c>
      <c r="AR558" s="22" t="s">
        <v>130</v>
      </c>
      <c r="AT558" s="22" t="s">
        <v>125</v>
      </c>
      <c r="AU558" s="22" t="s">
        <v>82</v>
      </c>
      <c r="AY558" s="22" t="s">
        <v>123</v>
      </c>
      <c r="BE558" s="201">
        <f>IF(N558="základní",J558,0)</f>
        <v>0</v>
      </c>
      <c r="BF558" s="201">
        <f>IF(N558="snížená",J558,0)</f>
        <v>0</v>
      </c>
      <c r="BG558" s="201">
        <f>IF(N558="zákl. přenesená",J558,0)</f>
        <v>0</v>
      </c>
      <c r="BH558" s="201">
        <f>IF(N558="sníž. přenesená",J558,0)</f>
        <v>0</v>
      </c>
      <c r="BI558" s="201">
        <f>IF(N558="nulová",J558,0)</f>
        <v>0</v>
      </c>
      <c r="BJ558" s="22" t="s">
        <v>80</v>
      </c>
      <c r="BK558" s="201">
        <f>ROUND(I558*H558,2)</f>
        <v>0</v>
      </c>
      <c r="BL558" s="22" t="s">
        <v>130</v>
      </c>
      <c r="BM558" s="22" t="s">
        <v>764</v>
      </c>
    </row>
    <row r="559" spans="2:65" s="1" customFormat="1" ht="13.5">
      <c r="B559" s="39"/>
      <c r="C559" s="61"/>
      <c r="D559" s="202" t="s">
        <v>132</v>
      </c>
      <c r="E559" s="61"/>
      <c r="F559" s="203" t="s">
        <v>765</v>
      </c>
      <c r="G559" s="61"/>
      <c r="H559" s="61"/>
      <c r="I559" s="161"/>
      <c r="J559" s="61"/>
      <c r="K559" s="61"/>
      <c r="L559" s="59"/>
      <c r="M559" s="204"/>
      <c r="N559" s="40"/>
      <c r="O559" s="40"/>
      <c r="P559" s="40"/>
      <c r="Q559" s="40"/>
      <c r="R559" s="40"/>
      <c r="S559" s="40"/>
      <c r="T559" s="76"/>
      <c r="AT559" s="22" t="s">
        <v>132</v>
      </c>
      <c r="AU559" s="22" t="s">
        <v>82</v>
      </c>
    </row>
    <row r="560" spans="2:65" s="11" customFormat="1" ht="13.5">
      <c r="B560" s="205"/>
      <c r="C560" s="206"/>
      <c r="D560" s="202" t="s">
        <v>134</v>
      </c>
      <c r="E560" s="207" t="s">
        <v>21</v>
      </c>
      <c r="F560" s="208" t="s">
        <v>252</v>
      </c>
      <c r="G560" s="206"/>
      <c r="H560" s="207" t="s">
        <v>21</v>
      </c>
      <c r="I560" s="209"/>
      <c r="J560" s="206"/>
      <c r="K560" s="206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134</v>
      </c>
      <c r="AU560" s="214" t="s">
        <v>82</v>
      </c>
      <c r="AV560" s="11" t="s">
        <v>80</v>
      </c>
      <c r="AW560" s="11" t="s">
        <v>35</v>
      </c>
      <c r="AX560" s="11" t="s">
        <v>72</v>
      </c>
      <c r="AY560" s="214" t="s">
        <v>123</v>
      </c>
    </row>
    <row r="561" spans="2:65" s="11" customFormat="1" ht="27">
      <c r="B561" s="205"/>
      <c r="C561" s="206"/>
      <c r="D561" s="202" t="s">
        <v>134</v>
      </c>
      <c r="E561" s="207" t="s">
        <v>21</v>
      </c>
      <c r="F561" s="208" t="s">
        <v>253</v>
      </c>
      <c r="G561" s="206"/>
      <c r="H561" s="207" t="s">
        <v>21</v>
      </c>
      <c r="I561" s="209"/>
      <c r="J561" s="206"/>
      <c r="K561" s="206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134</v>
      </c>
      <c r="AU561" s="214" t="s">
        <v>82</v>
      </c>
      <c r="AV561" s="11" t="s">
        <v>80</v>
      </c>
      <c r="AW561" s="11" t="s">
        <v>35</v>
      </c>
      <c r="AX561" s="11" t="s">
        <v>72</v>
      </c>
      <c r="AY561" s="214" t="s">
        <v>123</v>
      </c>
    </row>
    <row r="562" spans="2:65" s="11" customFormat="1" ht="13.5">
      <c r="B562" s="205"/>
      <c r="C562" s="206"/>
      <c r="D562" s="202" t="s">
        <v>134</v>
      </c>
      <c r="E562" s="207" t="s">
        <v>21</v>
      </c>
      <c r="F562" s="208" t="s">
        <v>740</v>
      </c>
      <c r="G562" s="206"/>
      <c r="H562" s="207" t="s">
        <v>21</v>
      </c>
      <c r="I562" s="209"/>
      <c r="J562" s="206"/>
      <c r="K562" s="206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134</v>
      </c>
      <c r="AU562" s="214" t="s">
        <v>82</v>
      </c>
      <c r="AV562" s="11" t="s">
        <v>80</v>
      </c>
      <c r="AW562" s="11" t="s">
        <v>35</v>
      </c>
      <c r="AX562" s="11" t="s">
        <v>72</v>
      </c>
      <c r="AY562" s="214" t="s">
        <v>123</v>
      </c>
    </row>
    <row r="563" spans="2:65" s="12" customFormat="1" ht="13.5">
      <c r="B563" s="215"/>
      <c r="C563" s="216"/>
      <c r="D563" s="202" t="s">
        <v>134</v>
      </c>
      <c r="E563" s="217" t="s">
        <v>21</v>
      </c>
      <c r="F563" s="218" t="s">
        <v>766</v>
      </c>
      <c r="G563" s="216"/>
      <c r="H563" s="219">
        <v>0.52700000000000002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134</v>
      </c>
      <c r="AU563" s="225" t="s">
        <v>82</v>
      </c>
      <c r="AV563" s="12" t="s">
        <v>82</v>
      </c>
      <c r="AW563" s="12" t="s">
        <v>35</v>
      </c>
      <c r="AX563" s="12" t="s">
        <v>72</v>
      </c>
      <c r="AY563" s="225" t="s">
        <v>123</v>
      </c>
    </row>
    <row r="564" spans="2:65" s="1" customFormat="1" ht="25.5" customHeight="1">
      <c r="B564" s="39"/>
      <c r="C564" s="190" t="s">
        <v>767</v>
      </c>
      <c r="D564" s="190" t="s">
        <v>125</v>
      </c>
      <c r="E564" s="191" t="s">
        <v>768</v>
      </c>
      <c r="F564" s="192" t="s">
        <v>769</v>
      </c>
      <c r="G564" s="193" t="s">
        <v>412</v>
      </c>
      <c r="H564" s="194">
        <v>0.52700000000000002</v>
      </c>
      <c r="I564" s="195"/>
      <c r="J564" s="196">
        <f>ROUND(I564*H564,2)</f>
        <v>0</v>
      </c>
      <c r="K564" s="192" t="s">
        <v>129</v>
      </c>
      <c r="L564" s="59"/>
      <c r="M564" s="197" t="s">
        <v>21</v>
      </c>
      <c r="N564" s="198" t="s">
        <v>43</v>
      </c>
      <c r="O564" s="40"/>
      <c r="P564" s="199">
        <f>O564*H564</f>
        <v>0</v>
      </c>
      <c r="Q564" s="199">
        <v>0</v>
      </c>
      <c r="R564" s="199">
        <f>Q564*H564</f>
        <v>0</v>
      </c>
      <c r="S564" s="199">
        <v>0</v>
      </c>
      <c r="T564" s="200">
        <f>S564*H564</f>
        <v>0</v>
      </c>
      <c r="AR564" s="22" t="s">
        <v>130</v>
      </c>
      <c r="AT564" s="22" t="s">
        <v>125</v>
      </c>
      <c r="AU564" s="22" t="s">
        <v>82</v>
      </c>
      <c r="AY564" s="22" t="s">
        <v>123</v>
      </c>
      <c r="BE564" s="201">
        <f>IF(N564="základní",J564,0)</f>
        <v>0</v>
      </c>
      <c r="BF564" s="201">
        <f>IF(N564="snížená",J564,0)</f>
        <v>0</v>
      </c>
      <c r="BG564" s="201">
        <f>IF(N564="zákl. přenesená",J564,0)</f>
        <v>0</v>
      </c>
      <c r="BH564" s="201">
        <f>IF(N564="sníž. přenesená",J564,0)</f>
        <v>0</v>
      </c>
      <c r="BI564" s="201">
        <f>IF(N564="nulová",J564,0)</f>
        <v>0</v>
      </c>
      <c r="BJ564" s="22" t="s">
        <v>80</v>
      </c>
      <c r="BK564" s="201">
        <f>ROUND(I564*H564,2)</f>
        <v>0</v>
      </c>
      <c r="BL564" s="22" t="s">
        <v>130</v>
      </c>
      <c r="BM564" s="22" t="s">
        <v>770</v>
      </c>
    </row>
    <row r="565" spans="2:65" s="1" customFormat="1" ht="27">
      <c r="B565" s="39"/>
      <c r="C565" s="61"/>
      <c r="D565" s="202" t="s">
        <v>132</v>
      </c>
      <c r="E565" s="61"/>
      <c r="F565" s="203" t="s">
        <v>771</v>
      </c>
      <c r="G565" s="61"/>
      <c r="H565" s="61"/>
      <c r="I565" s="161"/>
      <c r="J565" s="61"/>
      <c r="K565" s="61"/>
      <c r="L565" s="59"/>
      <c r="M565" s="204"/>
      <c r="N565" s="40"/>
      <c r="O565" s="40"/>
      <c r="P565" s="40"/>
      <c r="Q565" s="40"/>
      <c r="R565" s="40"/>
      <c r="S565" s="40"/>
      <c r="T565" s="76"/>
      <c r="AT565" s="22" t="s">
        <v>132</v>
      </c>
      <c r="AU565" s="22" t="s">
        <v>82</v>
      </c>
    </row>
    <row r="566" spans="2:65" s="11" customFormat="1" ht="13.5">
      <c r="B566" s="205"/>
      <c r="C566" s="206"/>
      <c r="D566" s="202" t="s">
        <v>134</v>
      </c>
      <c r="E566" s="207" t="s">
        <v>21</v>
      </c>
      <c r="F566" s="208" t="s">
        <v>252</v>
      </c>
      <c r="G566" s="206"/>
      <c r="H566" s="207" t="s">
        <v>21</v>
      </c>
      <c r="I566" s="209"/>
      <c r="J566" s="206"/>
      <c r="K566" s="206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134</v>
      </c>
      <c r="AU566" s="214" t="s">
        <v>82</v>
      </c>
      <c r="AV566" s="11" t="s">
        <v>80</v>
      </c>
      <c r="AW566" s="11" t="s">
        <v>35</v>
      </c>
      <c r="AX566" s="11" t="s">
        <v>72</v>
      </c>
      <c r="AY566" s="214" t="s">
        <v>123</v>
      </c>
    </row>
    <row r="567" spans="2:65" s="11" customFormat="1" ht="27">
      <c r="B567" s="205"/>
      <c r="C567" s="206"/>
      <c r="D567" s="202" t="s">
        <v>134</v>
      </c>
      <c r="E567" s="207" t="s">
        <v>21</v>
      </c>
      <c r="F567" s="208" t="s">
        <v>253</v>
      </c>
      <c r="G567" s="206"/>
      <c r="H567" s="207" t="s">
        <v>21</v>
      </c>
      <c r="I567" s="209"/>
      <c r="J567" s="206"/>
      <c r="K567" s="206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134</v>
      </c>
      <c r="AU567" s="214" t="s">
        <v>82</v>
      </c>
      <c r="AV567" s="11" t="s">
        <v>80</v>
      </c>
      <c r="AW567" s="11" t="s">
        <v>35</v>
      </c>
      <c r="AX567" s="11" t="s">
        <v>72</v>
      </c>
      <c r="AY567" s="214" t="s">
        <v>123</v>
      </c>
    </row>
    <row r="568" spans="2:65" s="11" customFormat="1" ht="13.5">
      <c r="B568" s="205"/>
      <c r="C568" s="206"/>
      <c r="D568" s="202" t="s">
        <v>134</v>
      </c>
      <c r="E568" s="207" t="s">
        <v>21</v>
      </c>
      <c r="F568" s="208" t="s">
        <v>740</v>
      </c>
      <c r="G568" s="206"/>
      <c r="H568" s="207" t="s">
        <v>21</v>
      </c>
      <c r="I568" s="209"/>
      <c r="J568" s="206"/>
      <c r="K568" s="206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134</v>
      </c>
      <c r="AU568" s="214" t="s">
        <v>82</v>
      </c>
      <c r="AV568" s="11" t="s">
        <v>80</v>
      </c>
      <c r="AW568" s="11" t="s">
        <v>35</v>
      </c>
      <c r="AX568" s="11" t="s">
        <v>72</v>
      </c>
      <c r="AY568" s="214" t="s">
        <v>123</v>
      </c>
    </row>
    <row r="569" spans="2:65" s="12" customFormat="1" ht="13.5">
      <c r="B569" s="215"/>
      <c r="C569" s="216"/>
      <c r="D569" s="202" t="s">
        <v>134</v>
      </c>
      <c r="E569" s="217" t="s">
        <v>21</v>
      </c>
      <c r="F569" s="218" t="s">
        <v>742</v>
      </c>
      <c r="G569" s="216"/>
      <c r="H569" s="219">
        <v>0.52700000000000002</v>
      </c>
      <c r="I569" s="220"/>
      <c r="J569" s="216"/>
      <c r="K569" s="216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134</v>
      </c>
      <c r="AU569" s="225" t="s">
        <v>82</v>
      </c>
      <c r="AV569" s="12" t="s">
        <v>82</v>
      </c>
      <c r="AW569" s="12" t="s">
        <v>35</v>
      </c>
      <c r="AX569" s="12" t="s">
        <v>72</v>
      </c>
      <c r="AY569" s="225" t="s">
        <v>123</v>
      </c>
    </row>
    <row r="570" spans="2:65" s="10" customFormat="1" ht="29.85" customHeight="1">
      <c r="B570" s="174"/>
      <c r="C570" s="175"/>
      <c r="D570" s="176" t="s">
        <v>71</v>
      </c>
      <c r="E570" s="188" t="s">
        <v>772</v>
      </c>
      <c r="F570" s="188" t="s">
        <v>773</v>
      </c>
      <c r="G570" s="175"/>
      <c r="H570" s="175"/>
      <c r="I570" s="178"/>
      <c r="J570" s="189">
        <f>BK570</f>
        <v>0</v>
      </c>
      <c r="K570" s="175"/>
      <c r="L570" s="180"/>
      <c r="M570" s="181"/>
      <c r="N570" s="182"/>
      <c r="O570" s="182"/>
      <c r="P570" s="183">
        <f>SUM(P571:P574)</f>
        <v>0</v>
      </c>
      <c r="Q570" s="182"/>
      <c r="R570" s="183">
        <f>SUM(R571:R574)</f>
        <v>0</v>
      </c>
      <c r="S570" s="182"/>
      <c r="T570" s="184">
        <f>SUM(T571:T574)</f>
        <v>0</v>
      </c>
      <c r="AR570" s="185" t="s">
        <v>80</v>
      </c>
      <c r="AT570" s="186" t="s">
        <v>71</v>
      </c>
      <c r="AU570" s="186" t="s">
        <v>80</v>
      </c>
      <c r="AY570" s="185" t="s">
        <v>123</v>
      </c>
      <c r="BK570" s="187">
        <f>SUM(BK571:BK574)</f>
        <v>0</v>
      </c>
    </row>
    <row r="571" spans="2:65" s="1" customFormat="1" ht="25.5" customHeight="1">
      <c r="B571" s="39"/>
      <c r="C571" s="190" t="s">
        <v>774</v>
      </c>
      <c r="D571" s="190" t="s">
        <v>125</v>
      </c>
      <c r="E571" s="191" t="s">
        <v>775</v>
      </c>
      <c r="F571" s="192" t="s">
        <v>776</v>
      </c>
      <c r="G571" s="193" t="s">
        <v>412</v>
      </c>
      <c r="H571" s="194">
        <v>4932.7979999999998</v>
      </c>
      <c r="I571" s="195"/>
      <c r="J571" s="196">
        <f>ROUND(I571*H571,2)</f>
        <v>0</v>
      </c>
      <c r="K571" s="192" t="s">
        <v>129</v>
      </c>
      <c r="L571" s="59"/>
      <c r="M571" s="197" t="s">
        <v>21</v>
      </c>
      <c r="N571" s="198" t="s">
        <v>43</v>
      </c>
      <c r="O571" s="40"/>
      <c r="P571" s="199">
        <f>O571*H571</f>
        <v>0</v>
      </c>
      <c r="Q571" s="199">
        <v>0</v>
      </c>
      <c r="R571" s="199">
        <f>Q571*H571</f>
        <v>0</v>
      </c>
      <c r="S571" s="199">
        <v>0</v>
      </c>
      <c r="T571" s="200">
        <f>S571*H571</f>
        <v>0</v>
      </c>
      <c r="AR571" s="22" t="s">
        <v>130</v>
      </c>
      <c r="AT571" s="22" t="s">
        <v>125</v>
      </c>
      <c r="AU571" s="22" t="s">
        <v>82</v>
      </c>
      <c r="AY571" s="22" t="s">
        <v>123</v>
      </c>
      <c r="BE571" s="201">
        <f>IF(N571="základní",J571,0)</f>
        <v>0</v>
      </c>
      <c r="BF571" s="201">
        <f>IF(N571="snížená",J571,0)</f>
        <v>0</v>
      </c>
      <c r="BG571" s="201">
        <f>IF(N571="zákl. přenesená",J571,0)</f>
        <v>0</v>
      </c>
      <c r="BH571" s="201">
        <f>IF(N571="sníž. přenesená",J571,0)</f>
        <v>0</v>
      </c>
      <c r="BI571" s="201">
        <f>IF(N571="nulová",J571,0)</f>
        <v>0</v>
      </c>
      <c r="BJ571" s="22" t="s">
        <v>80</v>
      </c>
      <c r="BK571" s="201">
        <f>ROUND(I571*H571,2)</f>
        <v>0</v>
      </c>
      <c r="BL571" s="22" t="s">
        <v>130</v>
      </c>
      <c r="BM571" s="22" t="s">
        <v>777</v>
      </c>
    </row>
    <row r="572" spans="2:65" s="1" customFormat="1" ht="27">
      <c r="B572" s="39"/>
      <c r="C572" s="61"/>
      <c r="D572" s="202" t="s">
        <v>132</v>
      </c>
      <c r="E572" s="61"/>
      <c r="F572" s="203" t="s">
        <v>778</v>
      </c>
      <c r="G572" s="61"/>
      <c r="H572" s="61"/>
      <c r="I572" s="161"/>
      <c r="J572" s="61"/>
      <c r="K572" s="61"/>
      <c r="L572" s="59"/>
      <c r="M572" s="204"/>
      <c r="N572" s="40"/>
      <c r="O572" s="40"/>
      <c r="P572" s="40"/>
      <c r="Q572" s="40"/>
      <c r="R572" s="40"/>
      <c r="S572" s="40"/>
      <c r="T572" s="76"/>
      <c r="AT572" s="22" t="s">
        <v>132</v>
      </c>
      <c r="AU572" s="22" t="s">
        <v>82</v>
      </c>
    </row>
    <row r="573" spans="2:65" s="1" customFormat="1" ht="25.5" customHeight="1">
      <c r="B573" s="39"/>
      <c r="C573" s="190" t="s">
        <v>779</v>
      </c>
      <c r="D573" s="190" t="s">
        <v>125</v>
      </c>
      <c r="E573" s="191" t="s">
        <v>780</v>
      </c>
      <c r="F573" s="192" t="s">
        <v>781</v>
      </c>
      <c r="G573" s="193" t="s">
        <v>412</v>
      </c>
      <c r="H573" s="194">
        <v>4932.7979999999998</v>
      </c>
      <c r="I573" s="195"/>
      <c r="J573" s="196">
        <f>ROUND(I573*H573,2)</f>
        <v>0</v>
      </c>
      <c r="K573" s="192" t="s">
        <v>129</v>
      </c>
      <c r="L573" s="59"/>
      <c r="M573" s="197" t="s">
        <v>21</v>
      </c>
      <c r="N573" s="198" t="s">
        <v>43</v>
      </c>
      <c r="O573" s="40"/>
      <c r="P573" s="199">
        <f>O573*H573</f>
        <v>0</v>
      </c>
      <c r="Q573" s="199">
        <v>0</v>
      </c>
      <c r="R573" s="199">
        <f>Q573*H573</f>
        <v>0</v>
      </c>
      <c r="S573" s="199">
        <v>0</v>
      </c>
      <c r="T573" s="200">
        <f>S573*H573</f>
        <v>0</v>
      </c>
      <c r="AR573" s="22" t="s">
        <v>130</v>
      </c>
      <c r="AT573" s="22" t="s">
        <v>125</v>
      </c>
      <c r="AU573" s="22" t="s">
        <v>82</v>
      </c>
      <c r="AY573" s="22" t="s">
        <v>123</v>
      </c>
      <c r="BE573" s="201">
        <f>IF(N573="základní",J573,0)</f>
        <v>0</v>
      </c>
      <c r="BF573" s="201">
        <f>IF(N573="snížená",J573,0)</f>
        <v>0</v>
      </c>
      <c r="BG573" s="201">
        <f>IF(N573="zákl. přenesená",J573,0)</f>
        <v>0</v>
      </c>
      <c r="BH573" s="201">
        <f>IF(N573="sníž. přenesená",J573,0)</f>
        <v>0</v>
      </c>
      <c r="BI573" s="201">
        <f>IF(N573="nulová",J573,0)</f>
        <v>0</v>
      </c>
      <c r="BJ573" s="22" t="s">
        <v>80</v>
      </c>
      <c r="BK573" s="201">
        <f>ROUND(I573*H573,2)</f>
        <v>0</v>
      </c>
      <c r="BL573" s="22" t="s">
        <v>130</v>
      </c>
      <c r="BM573" s="22" t="s">
        <v>782</v>
      </c>
    </row>
    <row r="574" spans="2:65" s="1" customFormat="1" ht="27">
      <c r="B574" s="39"/>
      <c r="C574" s="61"/>
      <c r="D574" s="202" t="s">
        <v>132</v>
      </c>
      <c r="E574" s="61"/>
      <c r="F574" s="203" t="s">
        <v>783</v>
      </c>
      <c r="G574" s="61"/>
      <c r="H574" s="61"/>
      <c r="I574" s="161"/>
      <c r="J574" s="61"/>
      <c r="K574" s="61"/>
      <c r="L574" s="59"/>
      <c r="M574" s="240"/>
      <c r="N574" s="241"/>
      <c r="O574" s="241"/>
      <c r="P574" s="241"/>
      <c r="Q574" s="241"/>
      <c r="R574" s="241"/>
      <c r="S574" s="241"/>
      <c r="T574" s="242"/>
      <c r="AT574" s="22" t="s">
        <v>132</v>
      </c>
      <c r="AU574" s="22" t="s">
        <v>82</v>
      </c>
    </row>
    <row r="575" spans="2:65" s="1" customFormat="1" ht="6.95" customHeight="1">
      <c r="B575" s="54"/>
      <c r="C575" s="55"/>
      <c r="D575" s="55"/>
      <c r="E575" s="55"/>
      <c r="F575" s="55"/>
      <c r="G575" s="55"/>
      <c r="H575" s="55"/>
      <c r="I575" s="137"/>
      <c r="J575" s="55"/>
      <c r="K575" s="55"/>
      <c r="L575" s="59"/>
    </row>
  </sheetData>
  <sheetProtection algorithmName="SHA-512" hashValue="lEAywUMNx5v11z3iy5jS1q5wc4pRy1XSgZdpBWNv2pI9tt26H7FbRFXupi/AT6TAZgHmrcOlzUsi/ig1ZJ14iA==" saltValue="rKw/jSyXy+p88l3MCGxfMu4tgwYxz3Fa4ZdLTdIYVlp5CmVTklSELb/qRUfhk+0POhdiIJYmSo0E/NCrLLlo0Q==" spinCount="100000" sheet="1" objects="1" scenarios="1" formatColumns="0" formatRows="0" autoFilter="0"/>
  <autoFilter ref="C83:K574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70" t="s">
        <v>93</v>
      </c>
      <c r="H1" s="370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88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62" t="str">
        <f>'Rekapitulace stavby'!K6</f>
        <v>A204 Cyklotrasa Cholupice - Dolní Břežany, č. akce 2950 116</v>
      </c>
      <c r="F7" s="363"/>
      <c r="G7" s="363"/>
      <c r="H7" s="363"/>
      <c r="I7" s="115"/>
      <c r="J7" s="27"/>
      <c r="K7" s="29"/>
    </row>
    <row r="8" spans="1:70" s="1" customFormat="1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4" t="s">
        <v>784</v>
      </c>
      <c r="F9" s="365"/>
      <c r="G9" s="365"/>
      <c r="H9" s="365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16. 2. 2018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ROUND(J79,2)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ROUND(SUM(BE79:BE158), 2)</f>
        <v>0</v>
      </c>
      <c r="G30" s="40"/>
      <c r="H30" s="40"/>
      <c r="I30" s="129">
        <v>0.21</v>
      </c>
      <c r="J30" s="128">
        <f>ROUND(ROUND((SUM(BE79:BE158)),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ROUND(SUM(BF79:BF158), 2)</f>
        <v>0</v>
      </c>
      <c r="G31" s="40"/>
      <c r="H31" s="40"/>
      <c r="I31" s="129">
        <v>0.15</v>
      </c>
      <c r="J31" s="128">
        <f>ROUND(ROUND((SUM(BF79:BF158)),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ROUND(SUM(BG79:BG158),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ROUND(SUM(BH79:BH158),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ROUND(SUM(BI79:BI158),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A204 Cyklotrasa Cholupice - Dolní Břežany, č. akce 2950 116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>SO 02.2 - Sadové úpravy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Praha 12</v>
      </c>
      <c r="G49" s="40"/>
      <c r="H49" s="40"/>
      <c r="I49" s="117" t="s">
        <v>25</v>
      </c>
      <c r="J49" s="118" t="str">
        <f>IF(J12="","",J12)</f>
        <v>16. 2. 2018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Technická správa komunikací hlavního města Prahy</v>
      </c>
      <c r="G51" s="40"/>
      <c r="H51" s="40"/>
      <c r="I51" s="117" t="s">
        <v>33</v>
      </c>
      <c r="J51" s="331" t="str">
        <f>E21</f>
        <v>AGA – Letiště, s.r.o.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J79</f>
        <v>0</v>
      </c>
      <c r="K56" s="43"/>
      <c r="AU56" s="22" t="s">
        <v>104</v>
      </c>
    </row>
    <row r="57" spans="2:47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J80</f>
        <v>0</v>
      </c>
      <c r="K57" s="153"/>
    </row>
    <row r="58" spans="2:47" s="8" customFormat="1" ht="19.899999999999999" customHeight="1">
      <c r="B58" s="154"/>
      <c r="C58" s="155"/>
      <c r="D58" s="156" t="s">
        <v>106</v>
      </c>
      <c r="E58" s="157"/>
      <c r="F58" s="157"/>
      <c r="G58" s="157"/>
      <c r="H58" s="157"/>
      <c r="I58" s="158"/>
      <c r="J58" s="159">
        <f>J81</f>
        <v>0</v>
      </c>
      <c r="K58" s="160"/>
    </row>
    <row r="59" spans="2:47" s="8" customFormat="1" ht="19.899999999999999" customHeight="1">
      <c r="B59" s="154"/>
      <c r="C59" s="155"/>
      <c r="D59" s="156" t="s">
        <v>236</v>
      </c>
      <c r="E59" s="157"/>
      <c r="F59" s="157"/>
      <c r="G59" s="157"/>
      <c r="H59" s="157"/>
      <c r="I59" s="158"/>
      <c r="J59" s="159">
        <f>J156</f>
        <v>0</v>
      </c>
      <c r="K59" s="160"/>
    </row>
    <row r="60" spans="2:47" s="1" customFormat="1" ht="21.75" customHeight="1">
      <c r="B60" s="39"/>
      <c r="C60" s="40"/>
      <c r="D60" s="40"/>
      <c r="E60" s="40"/>
      <c r="F60" s="40"/>
      <c r="G60" s="40"/>
      <c r="H60" s="40"/>
      <c r="I60" s="116"/>
      <c r="J60" s="40"/>
      <c r="K60" s="43"/>
    </row>
    <row r="61" spans="2:47" s="1" customFormat="1" ht="6.95" customHeight="1">
      <c r="B61" s="54"/>
      <c r="C61" s="55"/>
      <c r="D61" s="55"/>
      <c r="E61" s="55"/>
      <c r="F61" s="55"/>
      <c r="G61" s="55"/>
      <c r="H61" s="55"/>
      <c r="I61" s="137"/>
      <c r="J61" s="55"/>
      <c r="K61" s="56"/>
    </row>
    <row r="65" spans="2:63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8"/>
      <c r="L65" s="59"/>
    </row>
    <row r="66" spans="2:63" s="1" customFormat="1" ht="36.950000000000003" customHeight="1">
      <c r="B66" s="39"/>
      <c r="C66" s="60" t="s">
        <v>107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63" s="1" customFormat="1" ht="6.95" customHeight="1">
      <c r="B67" s="39"/>
      <c r="C67" s="61"/>
      <c r="D67" s="61"/>
      <c r="E67" s="61"/>
      <c r="F67" s="61"/>
      <c r="G67" s="61"/>
      <c r="H67" s="61"/>
      <c r="I67" s="161"/>
      <c r="J67" s="61"/>
      <c r="K67" s="61"/>
      <c r="L67" s="59"/>
    </row>
    <row r="68" spans="2:63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63" s="1" customFormat="1" ht="16.5" customHeight="1">
      <c r="B69" s="39"/>
      <c r="C69" s="61"/>
      <c r="D69" s="61"/>
      <c r="E69" s="367" t="str">
        <f>E7</f>
        <v>A204 Cyklotrasa Cholupice - Dolní Břežany, č. akce 2950 116</v>
      </c>
      <c r="F69" s="368"/>
      <c r="G69" s="368"/>
      <c r="H69" s="368"/>
      <c r="I69" s="161"/>
      <c r="J69" s="61"/>
      <c r="K69" s="61"/>
      <c r="L69" s="59"/>
    </row>
    <row r="70" spans="2:63" s="1" customFormat="1" ht="14.45" customHeight="1">
      <c r="B70" s="39"/>
      <c r="C70" s="63" t="s">
        <v>98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63" s="1" customFormat="1" ht="17.25" customHeight="1">
      <c r="B71" s="39"/>
      <c r="C71" s="61"/>
      <c r="D71" s="61"/>
      <c r="E71" s="342" t="str">
        <f>E9</f>
        <v>SO 02.2 - Sadové úpravy</v>
      </c>
      <c r="F71" s="369"/>
      <c r="G71" s="369"/>
      <c r="H71" s="369"/>
      <c r="I71" s="161"/>
      <c r="J71" s="61"/>
      <c r="K71" s="61"/>
      <c r="L71" s="59"/>
    </row>
    <row r="72" spans="2:63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63" s="1" customFormat="1" ht="18" customHeight="1">
      <c r="B73" s="39"/>
      <c r="C73" s="63" t="s">
        <v>23</v>
      </c>
      <c r="D73" s="61"/>
      <c r="E73" s="61"/>
      <c r="F73" s="162" t="str">
        <f>F12</f>
        <v>Praha 12</v>
      </c>
      <c r="G73" s="61"/>
      <c r="H73" s="61"/>
      <c r="I73" s="163" t="s">
        <v>25</v>
      </c>
      <c r="J73" s="71" t="str">
        <f>IF(J12="","",J12)</f>
        <v>16. 2. 2018</v>
      </c>
      <c r="K73" s="61"/>
      <c r="L73" s="59"/>
    </row>
    <row r="74" spans="2:63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63" s="1" customFormat="1">
      <c r="B75" s="39"/>
      <c r="C75" s="63" t="s">
        <v>27</v>
      </c>
      <c r="D75" s="61"/>
      <c r="E75" s="61"/>
      <c r="F75" s="162" t="str">
        <f>E15</f>
        <v>Technická správa komunikací hlavního města Prahy</v>
      </c>
      <c r="G75" s="61"/>
      <c r="H75" s="61"/>
      <c r="I75" s="163" t="s">
        <v>33</v>
      </c>
      <c r="J75" s="162" t="str">
        <f>E21</f>
        <v>AGA – Letiště, s.r.o.</v>
      </c>
      <c r="K75" s="61"/>
      <c r="L75" s="59"/>
    </row>
    <row r="76" spans="2:63" s="1" customFormat="1" ht="14.45" customHeight="1">
      <c r="B76" s="39"/>
      <c r="C76" s="63" t="s">
        <v>31</v>
      </c>
      <c r="D76" s="61"/>
      <c r="E76" s="61"/>
      <c r="F76" s="162" t="str">
        <f>IF(E18="","",E18)</f>
        <v/>
      </c>
      <c r="G76" s="61"/>
      <c r="H76" s="61"/>
      <c r="I76" s="161"/>
      <c r="J76" s="61"/>
      <c r="K76" s="61"/>
      <c r="L76" s="59"/>
    </row>
    <row r="77" spans="2:63" s="1" customFormat="1" ht="10.3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63" s="9" customFormat="1" ht="29.25" customHeight="1">
      <c r="B78" s="164"/>
      <c r="C78" s="165" t="s">
        <v>108</v>
      </c>
      <c r="D78" s="166" t="s">
        <v>57</v>
      </c>
      <c r="E78" s="166" t="s">
        <v>53</v>
      </c>
      <c r="F78" s="166" t="s">
        <v>109</v>
      </c>
      <c r="G78" s="166" t="s">
        <v>110</v>
      </c>
      <c r="H78" s="166" t="s">
        <v>111</v>
      </c>
      <c r="I78" s="167" t="s">
        <v>112</v>
      </c>
      <c r="J78" s="166" t="s">
        <v>102</v>
      </c>
      <c r="K78" s="168" t="s">
        <v>113</v>
      </c>
      <c r="L78" s="169"/>
      <c r="M78" s="79" t="s">
        <v>114</v>
      </c>
      <c r="N78" s="80" t="s">
        <v>42</v>
      </c>
      <c r="O78" s="80" t="s">
        <v>115</v>
      </c>
      <c r="P78" s="80" t="s">
        <v>116</v>
      </c>
      <c r="Q78" s="80" t="s">
        <v>117</v>
      </c>
      <c r="R78" s="80" t="s">
        <v>118</v>
      </c>
      <c r="S78" s="80" t="s">
        <v>119</v>
      </c>
      <c r="T78" s="81" t="s">
        <v>120</v>
      </c>
    </row>
    <row r="79" spans="2:63" s="1" customFormat="1" ht="29.25" customHeight="1">
      <c r="B79" s="39"/>
      <c r="C79" s="85" t="s">
        <v>103</v>
      </c>
      <c r="D79" s="61"/>
      <c r="E79" s="61"/>
      <c r="F79" s="61"/>
      <c r="G79" s="61"/>
      <c r="H79" s="61"/>
      <c r="I79" s="161"/>
      <c r="J79" s="170">
        <f>BK79</f>
        <v>0</v>
      </c>
      <c r="K79" s="61"/>
      <c r="L79" s="59"/>
      <c r="M79" s="82"/>
      <c r="N79" s="83"/>
      <c r="O79" s="83"/>
      <c r="P79" s="171">
        <f>P80</f>
        <v>0</v>
      </c>
      <c r="Q79" s="83"/>
      <c r="R79" s="171">
        <f>R80</f>
        <v>3.7914575000000004</v>
      </c>
      <c r="S79" s="83"/>
      <c r="T79" s="172">
        <f>T80</f>
        <v>0</v>
      </c>
      <c r="AT79" s="22" t="s">
        <v>71</v>
      </c>
      <c r="AU79" s="22" t="s">
        <v>104</v>
      </c>
      <c r="BK79" s="173">
        <f>BK80</f>
        <v>0</v>
      </c>
    </row>
    <row r="80" spans="2:63" s="10" customFormat="1" ht="37.35" customHeight="1">
      <c r="B80" s="174"/>
      <c r="C80" s="175"/>
      <c r="D80" s="176" t="s">
        <v>71</v>
      </c>
      <c r="E80" s="177" t="s">
        <v>121</v>
      </c>
      <c r="F80" s="177" t="s">
        <v>122</v>
      </c>
      <c r="G80" s="175"/>
      <c r="H80" s="175"/>
      <c r="I80" s="178"/>
      <c r="J80" s="179">
        <f>BK80</f>
        <v>0</v>
      </c>
      <c r="K80" s="175"/>
      <c r="L80" s="180"/>
      <c r="M80" s="181"/>
      <c r="N80" s="182"/>
      <c r="O80" s="182"/>
      <c r="P80" s="183">
        <f>P81+P156</f>
        <v>0</v>
      </c>
      <c r="Q80" s="182"/>
      <c r="R80" s="183">
        <f>R81+R156</f>
        <v>3.7914575000000004</v>
      </c>
      <c r="S80" s="182"/>
      <c r="T80" s="184">
        <f>T81+T156</f>
        <v>0</v>
      </c>
      <c r="AR80" s="185" t="s">
        <v>80</v>
      </c>
      <c r="AT80" s="186" t="s">
        <v>71</v>
      </c>
      <c r="AU80" s="186" t="s">
        <v>72</v>
      </c>
      <c r="AY80" s="185" t="s">
        <v>123</v>
      </c>
      <c r="BK80" s="187">
        <f>BK81+BK156</f>
        <v>0</v>
      </c>
    </row>
    <row r="81" spans="2:65" s="10" customFormat="1" ht="19.899999999999999" customHeight="1">
      <c r="B81" s="174"/>
      <c r="C81" s="175"/>
      <c r="D81" s="176" t="s">
        <v>71</v>
      </c>
      <c r="E81" s="188" t="s">
        <v>80</v>
      </c>
      <c r="F81" s="188" t="s">
        <v>124</v>
      </c>
      <c r="G81" s="175"/>
      <c r="H81" s="175"/>
      <c r="I81" s="178"/>
      <c r="J81" s="189">
        <f>BK81</f>
        <v>0</v>
      </c>
      <c r="K81" s="175"/>
      <c r="L81" s="180"/>
      <c r="M81" s="181"/>
      <c r="N81" s="182"/>
      <c r="O81" s="182"/>
      <c r="P81" s="183">
        <f>SUM(P82:P155)</f>
        <v>0</v>
      </c>
      <c r="Q81" s="182"/>
      <c r="R81" s="183">
        <f>SUM(R82:R155)</f>
        <v>3.7914575000000004</v>
      </c>
      <c r="S81" s="182"/>
      <c r="T81" s="184">
        <f>SUM(T82:T155)</f>
        <v>0</v>
      </c>
      <c r="AR81" s="185" t="s">
        <v>80</v>
      </c>
      <c r="AT81" s="186" t="s">
        <v>71</v>
      </c>
      <c r="AU81" s="186" t="s">
        <v>80</v>
      </c>
      <c r="AY81" s="185" t="s">
        <v>123</v>
      </c>
      <c r="BK81" s="187">
        <f>SUM(BK82:BK155)</f>
        <v>0</v>
      </c>
    </row>
    <row r="82" spans="2:65" s="1" customFormat="1" ht="16.5" customHeight="1">
      <c r="B82" s="39"/>
      <c r="C82" s="190" t="s">
        <v>80</v>
      </c>
      <c r="D82" s="190" t="s">
        <v>125</v>
      </c>
      <c r="E82" s="191" t="s">
        <v>341</v>
      </c>
      <c r="F82" s="192" t="s">
        <v>342</v>
      </c>
      <c r="G82" s="193" t="s">
        <v>265</v>
      </c>
      <c r="H82" s="194">
        <v>6.5</v>
      </c>
      <c r="I82" s="195"/>
      <c r="J82" s="196">
        <f>ROUND(I82*H82,2)</f>
        <v>0</v>
      </c>
      <c r="K82" s="192" t="s">
        <v>129</v>
      </c>
      <c r="L82" s="59"/>
      <c r="M82" s="197" t="s">
        <v>21</v>
      </c>
      <c r="N82" s="198" t="s">
        <v>43</v>
      </c>
      <c r="O82" s="40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2" t="s">
        <v>130</v>
      </c>
      <c r="AT82" s="22" t="s">
        <v>125</v>
      </c>
      <c r="AU82" s="22" t="s">
        <v>82</v>
      </c>
      <c r="AY82" s="22" t="s">
        <v>123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2" t="s">
        <v>80</v>
      </c>
      <c r="BK82" s="201">
        <f>ROUND(I82*H82,2)</f>
        <v>0</v>
      </c>
      <c r="BL82" s="22" t="s">
        <v>130</v>
      </c>
      <c r="BM82" s="22" t="s">
        <v>785</v>
      </c>
    </row>
    <row r="83" spans="2:65" s="1" customFormat="1" ht="40.5">
      <c r="B83" s="39"/>
      <c r="C83" s="61"/>
      <c r="D83" s="202" t="s">
        <v>132</v>
      </c>
      <c r="E83" s="61"/>
      <c r="F83" s="203" t="s">
        <v>344</v>
      </c>
      <c r="G83" s="61"/>
      <c r="H83" s="61"/>
      <c r="I83" s="161"/>
      <c r="J83" s="61"/>
      <c r="K83" s="61"/>
      <c r="L83" s="59"/>
      <c r="M83" s="204"/>
      <c r="N83" s="40"/>
      <c r="O83" s="40"/>
      <c r="P83" s="40"/>
      <c r="Q83" s="40"/>
      <c r="R83" s="40"/>
      <c r="S83" s="40"/>
      <c r="T83" s="76"/>
      <c r="AT83" s="22" t="s">
        <v>132</v>
      </c>
      <c r="AU83" s="22" t="s">
        <v>82</v>
      </c>
    </row>
    <row r="84" spans="2:65" s="11" customFormat="1" ht="13.5">
      <c r="B84" s="205"/>
      <c r="C84" s="206"/>
      <c r="D84" s="202" t="s">
        <v>134</v>
      </c>
      <c r="E84" s="207" t="s">
        <v>21</v>
      </c>
      <c r="F84" s="208" t="s">
        <v>786</v>
      </c>
      <c r="G84" s="206"/>
      <c r="H84" s="207" t="s">
        <v>21</v>
      </c>
      <c r="I84" s="209"/>
      <c r="J84" s="206"/>
      <c r="K84" s="206"/>
      <c r="L84" s="210"/>
      <c r="M84" s="211"/>
      <c r="N84" s="212"/>
      <c r="O84" s="212"/>
      <c r="P84" s="212"/>
      <c r="Q84" s="212"/>
      <c r="R84" s="212"/>
      <c r="S84" s="212"/>
      <c r="T84" s="213"/>
      <c r="AT84" s="214" t="s">
        <v>134</v>
      </c>
      <c r="AU84" s="214" t="s">
        <v>82</v>
      </c>
      <c r="AV84" s="11" t="s">
        <v>80</v>
      </c>
      <c r="AW84" s="11" t="s">
        <v>35</v>
      </c>
      <c r="AX84" s="11" t="s">
        <v>72</v>
      </c>
      <c r="AY84" s="214" t="s">
        <v>123</v>
      </c>
    </row>
    <row r="85" spans="2:65" s="12" customFormat="1" ht="13.5">
      <c r="B85" s="215"/>
      <c r="C85" s="216"/>
      <c r="D85" s="202" t="s">
        <v>134</v>
      </c>
      <c r="E85" s="217" t="s">
        <v>21</v>
      </c>
      <c r="F85" s="218" t="s">
        <v>787</v>
      </c>
      <c r="G85" s="216"/>
      <c r="H85" s="219">
        <v>6.5</v>
      </c>
      <c r="I85" s="220"/>
      <c r="J85" s="216"/>
      <c r="K85" s="216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134</v>
      </c>
      <c r="AU85" s="225" t="s">
        <v>82</v>
      </c>
      <c r="AV85" s="12" t="s">
        <v>82</v>
      </c>
      <c r="AW85" s="12" t="s">
        <v>35</v>
      </c>
      <c r="AX85" s="12" t="s">
        <v>72</v>
      </c>
      <c r="AY85" s="225" t="s">
        <v>123</v>
      </c>
    </row>
    <row r="86" spans="2:65" s="1" customFormat="1" ht="16.5" customHeight="1">
      <c r="B86" s="39"/>
      <c r="C86" s="190" t="s">
        <v>82</v>
      </c>
      <c r="D86" s="190" t="s">
        <v>125</v>
      </c>
      <c r="E86" s="191" t="s">
        <v>361</v>
      </c>
      <c r="F86" s="192" t="s">
        <v>362</v>
      </c>
      <c r="G86" s="193" t="s">
        <v>265</v>
      </c>
      <c r="H86" s="194">
        <v>6.5</v>
      </c>
      <c r="I86" s="195"/>
      <c r="J86" s="196">
        <f>ROUND(I86*H86,2)</f>
        <v>0</v>
      </c>
      <c r="K86" s="192" t="s">
        <v>129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130</v>
      </c>
      <c r="AT86" s="22" t="s">
        <v>125</v>
      </c>
      <c r="AU86" s="22" t="s">
        <v>82</v>
      </c>
      <c r="AY86" s="22" t="s">
        <v>123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130</v>
      </c>
      <c r="BM86" s="22" t="s">
        <v>788</v>
      </c>
    </row>
    <row r="87" spans="2:65" s="1" customFormat="1" ht="40.5">
      <c r="B87" s="39"/>
      <c r="C87" s="61"/>
      <c r="D87" s="202" t="s">
        <v>132</v>
      </c>
      <c r="E87" s="61"/>
      <c r="F87" s="203" t="s">
        <v>364</v>
      </c>
      <c r="G87" s="61"/>
      <c r="H87" s="61"/>
      <c r="I87" s="161"/>
      <c r="J87" s="61"/>
      <c r="K87" s="61"/>
      <c r="L87" s="59"/>
      <c r="M87" s="204"/>
      <c r="N87" s="40"/>
      <c r="O87" s="40"/>
      <c r="P87" s="40"/>
      <c r="Q87" s="40"/>
      <c r="R87" s="40"/>
      <c r="S87" s="40"/>
      <c r="T87" s="76"/>
      <c r="AT87" s="22" t="s">
        <v>132</v>
      </c>
      <c r="AU87" s="22" t="s">
        <v>82</v>
      </c>
    </row>
    <row r="88" spans="2:65" s="11" customFormat="1" ht="13.5">
      <c r="B88" s="205"/>
      <c r="C88" s="206"/>
      <c r="D88" s="202" t="s">
        <v>134</v>
      </c>
      <c r="E88" s="207" t="s">
        <v>21</v>
      </c>
      <c r="F88" s="208" t="s">
        <v>789</v>
      </c>
      <c r="G88" s="206"/>
      <c r="H88" s="207" t="s">
        <v>21</v>
      </c>
      <c r="I88" s="209"/>
      <c r="J88" s="206"/>
      <c r="K88" s="206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134</v>
      </c>
      <c r="AU88" s="214" t="s">
        <v>82</v>
      </c>
      <c r="AV88" s="11" t="s">
        <v>80</v>
      </c>
      <c r="AW88" s="11" t="s">
        <v>35</v>
      </c>
      <c r="AX88" s="11" t="s">
        <v>72</v>
      </c>
      <c r="AY88" s="214" t="s">
        <v>123</v>
      </c>
    </row>
    <row r="89" spans="2:65" s="12" customFormat="1" ht="13.5">
      <c r="B89" s="215"/>
      <c r="C89" s="216"/>
      <c r="D89" s="202" t="s">
        <v>134</v>
      </c>
      <c r="E89" s="217" t="s">
        <v>21</v>
      </c>
      <c r="F89" s="218" t="s">
        <v>787</v>
      </c>
      <c r="G89" s="216"/>
      <c r="H89" s="219">
        <v>6.5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134</v>
      </c>
      <c r="AU89" s="225" t="s">
        <v>82</v>
      </c>
      <c r="AV89" s="12" t="s">
        <v>82</v>
      </c>
      <c r="AW89" s="12" t="s">
        <v>35</v>
      </c>
      <c r="AX89" s="12" t="s">
        <v>72</v>
      </c>
      <c r="AY89" s="225" t="s">
        <v>123</v>
      </c>
    </row>
    <row r="90" spans="2:65" s="1" customFormat="1" ht="25.5" customHeight="1">
      <c r="B90" s="39"/>
      <c r="C90" s="190" t="s">
        <v>148</v>
      </c>
      <c r="D90" s="190" t="s">
        <v>125</v>
      </c>
      <c r="E90" s="191" t="s">
        <v>371</v>
      </c>
      <c r="F90" s="192" t="s">
        <v>372</v>
      </c>
      <c r="G90" s="193" t="s">
        <v>265</v>
      </c>
      <c r="H90" s="194">
        <v>65</v>
      </c>
      <c r="I90" s="195"/>
      <c r="J90" s="196">
        <f>ROUND(I90*H90,2)</f>
        <v>0</v>
      </c>
      <c r="K90" s="192" t="s">
        <v>129</v>
      </c>
      <c r="L90" s="59"/>
      <c r="M90" s="197" t="s">
        <v>21</v>
      </c>
      <c r="N90" s="198" t="s">
        <v>43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2" t="s">
        <v>130</v>
      </c>
      <c r="AT90" s="22" t="s">
        <v>125</v>
      </c>
      <c r="AU90" s="22" t="s">
        <v>82</v>
      </c>
      <c r="AY90" s="22" t="s">
        <v>123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80</v>
      </c>
      <c r="BK90" s="201">
        <f>ROUND(I90*H90,2)</f>
        <v>0</v>
      </c>
      <c r="BL90" s="22" t="s">
        <v>130</v>
      </c>
      <c r="BM90" s="22" t="s">
        <v>790</v>
      </c>
    </row>
    <row r="91" spans="2:65" s="1" customFormat="1" ht="40.5">
      <c r="B91" s="39"/>
      <c r="C91" s="61"/>
      <c r="D91" s="202" t="s">
        <v>132</v>
      </c>
      <c r="E91" s="61"/>
      <c r="F91" s="203" t="s">
        <v>374</v>
      </c>
      <c r="G91" s="61"/>
      <c r="H91" s="61"/>
      <c r="I91" s="161"/>
      <c r="J91" s="61"/>
      <c r="K91" s="61"/>
      <c r="L91" s="59"/>
      <c r="M91" s="204"/>
      <c r="N91" s="40"/>
      <c r="O91" s="40"/>
      <c r="P91" s="40"/>
      <c r="Q91" s="40"/>
      <c r="R91" s="40"/>
      <c r="S91" s="40"/>
      <c r="T91" s="76"/>
      <c r="AT91" s="22" t="s">
        <v>132</v>
      </c>
      <c r="AU91" s="22" t="s">
        <v>82</v>
      </c>
    </row>
    <row r="92" spans="2:65" s="11" customFormat="1" ht="13.5">
      <c r="B92" s="205"/>
      <c r="C92" s="206"/>
      <c r="D92" s="202" t="s">
        <v>134</v>
      </c>
      <c r="E92" s="207" t="s">
        <v>21</v>
      </c>
      <c r="F92" s="208" t="s">
        <v>789</v>
      </c>
      <c r="G92" s="206"/>
      <c r="H92" s="207" t="s">
        <v>21</v>
      </c>
      <c r="I92" s="209"/>
      <c r="J92" s="206"/>
      <c r="K92" s="206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134</v>
      </c>
      <c r="AU92" s="214" t="s">
        <v>82</v>
      </c>
      <c r="AV92" s="11" t="s">
        <v>80</v>
      </c>
      <c r="AW92" s="11" t="s">
        <v>35</v>
      </c>
      <c r="AX92" s="11" t="s">
        <v>72</v>
      </c>
      <c r="AY92" s="214" t="s">
        <v>123</v>
      </c>
    </row>
    <row r="93" spans="2:65" s="12" customFormat="1" ht="13.5">
      <c r="B93" s="215"/>
      <c r="C93" s="216"/>
      <c r="D93" s="202" t="s">
        <v>134</v>
      </c>
      <c r="E93" s="217" t="s">
        <v>21</v>
      </c>
      <c r="F93" s="218" t="s">
        <v>791</v>
      </c>
      <c r="G93" s="216"/>
      <c r="H93" s="219">
        <v>65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82</v>
      </c>
      <c r="AV93" s="12" t="s">
        <v>82</v>
      </c>
      <c r="AW93" s="12" t="s">
        <v>35</v>
      </c>
      <c r="AX93" s="12" t="s">
        <v>72</v>
      </c>
      <c r="AY93" s="225" t="s">
        <v>123</v>
      </c>
    </row>
    <row r="94" spans="2:65" s="1" customFormat="1" ht="16.5" customHeight="1">
      <c r="B94" s="39"/>
      <c r="C94" s="190" t="s">
        <v>130</v>
      </c>
      <c r="D94" s="190" t="s">
        <v>125</v>
      </c>
      <c r="E94" s="191" t="s">
        <v>418</v>
      </c>
      <c r="F94" s="192" t="s">
        <v>419</v>
      </c>
      <c r="G94" s="193" t="s">
        <v>265</v>
      </c>
      <c r="H94" s="194">
        <v>6.5</v>
      </c>
      <c r="I94" s="195"/>
      <c r="J94" s="196">
        <f>ROUND(I94*H94,2)</f>
        <v>0</v>
      </c>
      <c r="K94" s="192" t="s">
        <v>129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130</v>
      </c>
      <c r="AT94" s="22" t="s">
        <v>125</v>
      </c>
      <c r="AU94" s="22" t="s">
        <v>82</v>
      </c>
      <c r="AY94" s="22" t="s">
        <v>123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130</v>
      </c>
      <c r="BM94" s="22" t="s">
        <v>792</v>
      </c>
    </row>
    <row r="95" spans="2:65" s="1" customFormat="1" ht="13.5">
      <c r="B95" s="39"/>
      <c r="C95" s="61"/>
      <c r="D95" s="202" t="s">
        <v>132</v>
      </c>
      <c r="E95" s="61"/>
      <c r="F95" s="203" t="s">
        <v>419</v>
      </c>
      <c r="G95" s="61"/>
      <c r="H95" s="61"/>
      <c r="I95" s="161"/>
      <c r="J95" s="61"/>
      <c r="K95" s="61"/>
      <c r="L95" s="59"/>
      <c r="M95" s="204"/>
      <c r="N95" s="40"/>
      <c r="O95" s="40"/>
      <c r="P95" s="40"/>
      <c r="Q95" s="40"/>
      <c r="R95" s="40"/>
      <c r="S95" s="40"/>
      <c r="T95" s="76"/>
      <c r="AT95" s="22" t="s">
        <v>132</v>
      </c>
      <c r="AU95" s="22" t="s">
        <v>82</v>
      </c>
    </row>
    <row r="96" spans="2:65" s="11" customFormat="1" ht="13.5">
      <c r="B96" s="205"/>
      <c r="C96" s="206"/>
      <c r="D96" s="202" t="s">
        <v>134</v>
      </c>
      <c r="E96" s="207" t="s">
        <v>21</v>
      </c>
      <c r="F96" s="208" t="s">
        <v>789</v>
      </c>
      <c r="G96" s="206"/>
      <c r="H96" s="207" t="s">
        <v>21</v>
      </c>
      <c r="I96" s="209"/>
      <c r="J96" s="206"/>
      <c r="K96" s="206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134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123</v>
      </c>
    </row>
    <row r="97" spans="2:65" s="12" customFormat="1" ht="13.5">
      <c r="B97" s="215"/>
      <c r="C97" s="216"/>
      <c r="D97" s="202" t="s">
        <v>134</v>
      </c>
      <c r="E97" s="217" t="s">
        <v>21</v>
      </c>
      <c r="F97" s="218" t="s">
        <v>787</v>
      </c>
      <c r="G97" s="216"/>
      <c r="H97" s="219">
        <v>6.5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134</v>
      </c>
      <c r="AU97" s="225" t="s">
        <v>82</v>
      </c>
      <c r="AV97" s="12" t="s">
        <v>82</v>
      </c>
      <c r="AW97" s="12" t="s">
        <v>35</v>
      </c>
      <c r="AX97" s="12" t="s">
        <v>72</v>
      </c>
      <c r="AY97" s="225" t="s">
        <v>123</v>
      </c>
    </row>
    <row r="98" spans="2:65" s="1" customFormat="1" ht="16.5" customHeight="1">
      <c r="B98" s="39"/>
      <c r="C98" s="190" t="s">
        <v>167</v>
      </c>
      <c r="D98" s="190" t="s">
        <v>125</v>
      </c>
      <c r="E98" s="191" t="s">
        <v>422</v>
      </c>
      <c r="F98" s="192" t="s">
        <v>423</v>
      </c>
      <c r="G98" s="193" t="s">
        <v>412</v>
      </c>
      <c r="H98" s="194">
        <v>11.7</v>
      </c>
      <c r="I98" s="195"/>
      <c r="J98" s="196">
        <f>ROUND(I98*H98,2)</f>
        <v>0</v>
      </c>
      <c r="K98" s="192" t="s">
        <v>129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130</v>
      </c>
      <c r="AT98" s="22" t="s">
        <v>125</v>
      </c>
      <c r="AU98" s="22" t="s">
        <v>82</v>
      </c>
      <c r="AY98" s="22" t="s">
        <v>123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130</v>
      </c>
      <c r="BM98" s="22" t="s">
        <v>793</v>
      </c>
    </row>
    <row r="99" spans="2:65" s="1" customFormat="1" ht="27">
      <c r="B99" s="39"/>
      <c r="C99" s="61"/>
      <c r="D99" s="202" t="s">
        <v>132</v>
      </c>
      <c r="E99" s="61"/>
      <c r="F99" s="203" t="s">
        <v>425</v>
      </c>
      <c r="G99" s="61"/>
      <c r="H99" s="61"/>
      <c r="I99" s="161"/>
      <c r="J99" s="61"/>
      <c r="K99" s="61"/>
      <c r="L99" s="59"/>
      <c r="M99" s="204"/>
      <c r="N99" s="40"/>
      <c r="O99" s="40"/>
      <c r="P99" s="40"/>
      <c r="Q99" s="40"/>
      <c r="R99" s="40"/>
      <c r="S99" s="40"/>
      <c r="T99" s="76"/>
      <c r="AT99" s="22" t="s">
        <v>132</v>
      </c>
      <c r="AU99" s="22" t="s">
        <v>82</v>
      </c>
    </row>
    <row r="100" spans="2:65" s="11" customFormat="1" ht="13.5">
      <c r="B100" s="205"/>
      <c r="C100" s="206"/>
      <c r="D100" s="202" t="s">
        <v>134</v>
      </c>
      <c r="E100" s="207" t="s">
        <v>21</v>
      </c>
      <c r="F100" s="208" t="s">
        <v>789</v>
      </c>
      <c r="G100" s="206"/>
      <c r="H100" s="207" t="s">
        <v>21</v>
      </c>
      <c r="I100" s="209"/>
      <c r="J100" s="206"/>
      <c r="K100" s="206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134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123</v>
      </c>
    </row>
    <row r="101" spans="2:65" s="12" customFormat="1" ht="13.5">
      <c r="B101" s="215"/>
      <c r="C101" s="216"/>
      <c r="D101" s="202" t="s">
        <v>134</v>
      </c>
      <c r="E101" s="217" t="s">
        <v>21</v>
      </c>
      <c r="F101" s="218" t="s">
        <v>787</v>
      </c>
      <c r="G101" s="216"/>
      <c r="H101" s="219">
        <v>6.5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134</v>
      </c>
      <c r="AU101" s="225" t="s">
        <v>82</v>
      </c>
      <c r="AV101" s="12" t="s">
        <v>82</v>
      </c>
      <c r="AW101" s="12" t="s">
        <v>35</v>
      </c>
      <c r="AX101" s="12" t="s">
        <v>72</v>
      </c>
      <c r="AY101" s="225" t="s">
        <v>123</v>
      </c>
    </row>
    <row r="102" spans="2:65" s="12" customFormat="1" ht="13.5">
      <c r="B102" s="215"/>
      <c r="C102" s="216"/>
      <c r="D102" s="202" t="s">
        <v>134</v>
      </c>
      <c r="E102" s="216"/>
      <c r="F102" s="218" t="s">
        <v>794</v>
      </c>
      <c r="G102" s="216"/>
      <c r="H102" s="219">
        <v>11.7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82</v>
      </c>
      <c r="AV102" s="12" t="s">
        <v>82</v>
      </c>
      <c r="AW102" s="12" t="s">
        <v>6</v>
      </c>
      <c r="AX102" s="12" t="s">
        <v>80</v>
      </c>
      <c r="AY102" s="225" t="s">
        <v>123</v>
      </c>
    </row>
    <row r="103" spans="2:65" s="1" customFormat="1" ht="25.5" customHeight="1">
      <c r="B103" s="39"/>
      <c r="C103" s="190" t="s">
        <v>174</v>
      </c>
      <c r="D103" s="190" t="s">
        <v>125</v>
      </c>
      <c r="E103" s="191" t="s">
        <v>795</v>
      </c>
      <c r="F103" s="192" t="s">
        <v>796</v>
      </c>
      <c r="G103" s="193" t="s">
        <v>128</v>
      </c>
      <c r="H103" s="194">
        <v>4785</v>
      </c>
      <c r="I103" s="195"/>
      <c r="J103" s="196">
        <f>ROUND(I103*H103,2)</f>
        <v>0</v>
      </c>
      <c r="K103" s="192" t="s">
        <v>129</v>
      </c>
      <c r="L103" s="59"/>
      <c r="M103" s="197" t="s">
        <v>21</v>
      </c>
      <c r="N103" s="198" t="s">
        <v>43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130</v>
      </c>
      <c r="AT103" s="22" t="s">
        <v>125</v>
      </c>
      <c r="AU103" s="22" t="s">
        <v>82</v>
      </c>
      <c r="AY103" s="22" t="s">
        <v>123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80</v>
      </c>
      <c r="BK103" s="201">
        <f>ROUND(I103*H103,2)</f>
        <v>0</v>
      </c>
      <c r="BL103" s="22" t="s">
        <v>130</v>
      </c>
      <c r="BM103" s="22" t="s">
        <v>797</v>
      </c>
    </row>
    <row r="104" spans="2:65" s="1" customFormat="1" ht="27">
      <c r="B104" s="39"/>
      <c r="C104" s="61"/>
      <c r="D104" s="202" t="s">
        <v>132</v>
      </c>
      <c r="E104" s="61"/>
      <c r="F104" s="203" t="s">
        <v>798</v>
      </c>
      <c r="G104" s="61"/>
      <c r="H104" s="61"/>
      <c r="I104" s="161"/>
      <c r="J104" s="61"/>
      <c r="K104" s="61"/>
      <c r="L104" s="59"/>
      <c r="M104" s="204"/>
      <c r="N104" s="40"/>
      <c r="O104" s="40"/>
      <c r="P104" s="40"/>
      <c r="Q104" s="40"/>
      <c r="R104" s="40"/>
      <c r="S104" s="40"/>
      <c r="T104" s="76"/>
      <c r="AT104" s="22" t="s">
        <v>132</v>
      </c>
      <c r="AU104" s="22" t="s">
        <v>82</v>
      </c>
    </row>
    <row r="105" spans="2:65" s="11" customFormat="1" ht="13.5">
      <c r="B105" s="205"/>
      <c r="C105" s="206"/>
      <c r="D105" s="202" t="s">
        <v>134</v>
      </c>
      <c r="E105" s="207" t="s">
        <v>21</v>
      </c>
      <c r="F105" s="208" t="s">
        <v>799</v>
      </c>
      <c r="G105" s="206"/>
      <c r="H105" s="207" t="s">
        <v>21</v>
      </c>
      <c r="I105" s="209"/>
      <c r="J105" s="206"/>
      <c r="K105" s="206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134</v>
      </c>
      <c r="AU105" s="214" t="s">
        <v>82</v>
      </c>
      <c r="AV105" s="11" t="s">
        <v>80</v>
      </c>
      <c r="AW105" s="11" t="s">
        <v>35</v>
      </c>
      <c r="AX105" s="11" t="s">
        <v>72</v>
      </c>
      <c r="AY105" s="214" t="s">
        <v>123</v>
      </c>
    </row>
    <row r="106" spans="2:65" s="11" customFormat="1" ht="27">
      <c r="B106" s="205"/>
      <c r="C106" s="206"/>
      <c r="D106" s="202" t="s">
        <v>134</v>
      </c>
      <c r="E106" s="207" t="s">
        <v>21</v>
      </c>
      <c r="F106" s="208" t="s">
        <v>800</v>
      </c>
      <c r="G106" s="206"/>
      <c r="H106" s="207" t="s">
        <v>21</v>
      </c>
      <c r="I106" s="209"/>
      <c r="J106" s="206"/>
      <c r="K106" s="206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134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123</v>
      </c>
    </row>
    <row r="107" spans="2:65" s="11" customFormat="1" ht="27">
      <c r="B107" s="205"/>
      <c r="C107" s="206"/>
      <c r="D107" s="202" t="s">
        <v>134</v>
      </c>
      <c r="E107" s="207" t="s">
        <v>21</v>
      </c>
      <c r="F107" s="208" t="s">
        <v>801</v>
      </c>
      <c r="G107" s="206"/>
      <c r="H107" s="207" t="s">
        <v>21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134</v>
      </c>
      <c r="AU107" s="214" t="s">
        <v>82</v>
      </c>
      <c r="AV107" s="11" t="s">
        <v>80</v>
      </c>
      <c r="AW107" s="11" t="s">
        <v>35</v>
      </c>
      <c r="AX107" s="11" t="s">
        <v>72</v>
      </c>
      <c r="AY107" s="214" t="s">
        <v>123</v>
      </c>
    </row>
    <row r="108" spans="2:65" s="11" customFormat="1" ht="13.5">
      <c r="B108" s="205"/>
      <c r="C108" s="206"/>
      <c r="D108" s="202" t="s">
        <v>134</v>
      </c>
      <c r="E108" s="207" t="s">
        <v>21</v>
      </c>
      <c r="F108" s="208" t="s">
        <v>139</v>
      </c>
      <c r="G108" s="206"/>
      <c r="H108" s="207" t="s">
        <v>21</v>
      </c>
      <c r="I108" s="209"/>
      <c r="J108" s="206"/>
      <c r="K108" s="206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134</v>
      </c>
      <c r="AU108" s="214" t="s">
        <v>82</v>
      </c>
      <c r="AV108" s="11" t="s">
        <v>80</v>
      </c>
      <c r="AW108" s="11" t="s">
        <v>35</v>
      </c>
      <c r="AX108" s="11" t="s">
        <v>72</v>
      </c>
      <c r="AY108" s="214" t="s">
        <v>123</v>
      </c>
    </row>
    <row r="109" spans="2:65" s="12" customFormat="1" ht="13.5">
      <c r="B109" s="215"/>
      <c r="C109" s="216"/>
      <c r="D109" s="202" t="s">
        <v>134</v>
      </c>
      <c r="E109" s="217" t="s">
        <v>21</v>
      </c>
      <c r="F109" s="218" t="s">
        <v>802</v>
      </c>
      <c r="G109" s="216"/>
      <c r="H109" s="219">
        <v>2530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134</v>
      </c>
      <c r="AU109" s="225" t="s">
        <v>82</v>
      </c>
      <c r="AV109" s="12" t="s">
        <v>82</v>
      </c>
      <c r="AW109" s="12" t="s">
        <v>35</v>
      </c>
      <c r="AX109" s="12" t="s">
        <v>72</v>
      </c>
      <c r="AY109" s="225" t="s">
        <v>123</v>
      </c>
    </row>
    <row r="110" spans="2:65" s="12" customFormat="1" ht="13.5">
      <c r="B110" s="215"/>
      <c r="C110" s="216"/>
      <c r="D110" s="202" t="s">
        <v>134</v>
      </c>
      <c r="E110" s="217" t="s">
        <v>21</v>
      </c>
      <c r="F110" s="218" t="s">
        <v>803</v>
      </c>
      <c r="G110" s="216"/>
      <c r="H110" s="219">
        <v>2255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134</v>
      </c>
      <c r="AU110" s="225" t="s">
        <v>82</v>
      </c>
      <c r="AV110" s="12" t="s">
        <v>82</v>
      </c>
      <c r="AW110" s="12" t="s">
        <v>35</v>
      </c>
      <c r="AX110" s="12" t="s">
        <v>72</v>
      </c>
      <c r="AY110" s="225" t="s">
        <v>123</v>
      </c>
    </row>
    <row r="111" spans="2:65" s="1" customFormat="1" ht="16.5" customHeight="1">
      <c r="B111" s="39"/>
      <c r="C111" s="230" t="s">
        <v>180</v>
      </c>
      <c r="D111" s="230" t="s">
        <v>409</v>
      </c>
      <c r="E111" s="231" t="s">
        <v>804</v>
      </c>
      <c r="F111" s="232" t="s">
        <v>805</v>
      </c>
      <c r="G111" s="233" t="s">
        <v>806</v>
      </c>
      <c r="H111" s="234">
        <v>119.625</v>
      </c>
      <c r="I111" s="235"/>
      <c r="J111" s="236">
        <f>ROUND(I111*H111,2)</f>
        <v>0</v>
      </c>
      <c r="K111" s="232" t="s">
        <v>129</v>
      </c>
      <c r="L111" s="237"/>
      <c r="M111" s="238" t="s">
        <v>21</v>
      </c>
      <c r="N111" s="239" t="s">
        <v>43</v>
      </c>
      <c r="O111" s="40"/>
      <c r="P111" s="199">
        <f>O111*H111</f>
        <v>0</v>
      </c>
      <c r="Q111" s="199">
        <v>1E-3</v>
      </c>
      <c r="R111" s="199">
        <f>Q111*H111</f>
        <v>0.11962500000000001</v>
      </c>
      <c r="S111" s="199">
        <v>0</v>
      </c>
      <c r="T111" s="200">
        <f>S111*H111</f>
        <v>0</v>
      </c>
      <c r="AR111" s="22" t="s">
        <v>186</v>
      </c>
      <c r="AT111" s="22" t="s">
        <v>409</v>
      </c>
      <c r="AU111" s="22" t="s">
        <v>82</v>
      </c>
      <c r="AY111" s="22" t="s">
        <v>123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80</v>
      </c>
      <c r="BK111" s="201">
        <f>ROUND(I111*H111,2)</f>
        <v>0</v>
      </c>
      <c r="BL111" s="22" t="s">
        <v>130</v>
      </c>
      <c r="BM111" s="22" t="s">
        <v>807</v>
      </c>
    </row>
    <row r="112" spans="2:65" s="1" customFormat="1" ht="13.5">
      <c r="B112" s="39"/>
      <c r="C112" s="61"/>
      <c r="D112" s="202" t="s">
        <v>132</v>
      </c>
      <c r="E112" s="61"/>
      <c r="F112" s="203" t="s">
        <v>805</v>
      </c>
      <c r="G112" s="61"/>
      <c r="H112" s="61"/>
      <c r="I112" s="161"/>
      <c r="J112" s="61"/>
      <c r="K112" s="61"/>
      <c r="L112" s="59"/>
      <c r="M112" s="204"/>
      <c r="N112" s="40"/>
      <c r="O112" s="40"/>
      <c r="P112" s="40"/>
      <c r="Q112" s="40"/>
      <c r="R112" s="40"/>
      <c r="S112" s="40"/>
      <c r="T112" s="76"/>
      <c r="AT112" s="22" t="s">
        <v>132</v>
      </c>
      <c r="AU112" s="22" t="s">
        <v>82</v>
      </c>
    </row>
    <row r="113" spans="2:65" s="11" customFormat="1" ht="13.5">
      <c r="B113" s="205"/>
      <c r="C113" s="206"/>
      <c r="D113" s="202" t="s">
        <v>134</v>
      </c>
      <c r="E113" s="207" t="s">
        <v>21</v>
      </c>
      <c r="F113" s="208" t="s">
        <v>799</v>
      </c>
      <c r="G113" s="206"/>
      <c r="H113" s="207" t="s">
        <v>21</v>
      </c>
      <c r="I113" s="209"/>
      <c r="J113" s="206"/>
      <c r="K113" s="206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134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123</v>
      </c>
    </row>
    <row r="114" spans="2:65" s="11" customFormat="1" ht="13.5">
      <c r="B114" s="205"/>
      <c r="C114" s="206"/>
      <c r="D114" s="202" t="s">
        <v>134</v>
      </c>
      <c r="E114" s="207" t="s">
        <v>21</v>
      </c>
      <c r="F114" s="208" t="s">
        <v>808</v>
      </c>
      <c r="G114" s="206"/>
      <c r="H114" s="207" t="s">
        <v>21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134</v>
      </c>
      <c r="AU114" s="214" t="s">
        <v>82</v>
      </c>
      <c r="AV114" s="11" t="s">
        <v>80</v>
      </c>
      <c r="AW114" s="11" t="s">
        <v>35</v>
      </c>
      <c r="AX114" s="11" t="s">
        <v>72</v>
      </c>
      <c r="AY114" s="214" t="s">
        <v>123</v>
      </c>
    </row>
    <row r="115" spans="2:65" s="12" customFormat="1" ht="13.5">
      <c r="B115" s="215"/>
      <c r="C115" s="216"/>
      <c r="D115" s="202" t="s">
        <v>134</v>
      </c>
      <c r="E115" s="217" t="s">
        <v>21</v>
      </c>
      <c r="F115" s="218" t="s">
        <v>802</v>
      </c>
      <c r="G115" s="216"/>
      <c r="H115" s="219">
        <v>2530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134</v>
      </c>
      <c r="AU115" s="225" t="s">
        <v>82</v>
      </c>
      <c r="AV115" s="12" t="s">
        <v>82</v>
      </c>
      <c r="AW115" s="12" t="s">
        <v>35</v>
      </c>
      <c r="AX115" s="12" t="s">
        <v>72</v>
      </c>
      <c r="AY115" s="225" t="s">
        <v>123</v>
      </c>
    </row>
    <row r="116" spans="2:65" s="12" customFormat="1" ht="13.5">
      <c r="B116" s="215"/>
      <c r="C116" s="216"/>
      <c r="D116" s="202" t="s">
        <v>134</v>
      </c>
      <c r="E116" s="217" t="s">
        <v>21</v>
      </c>
      <c r="F116" s="218" t="s">
        <v>803</v>
      </c>
      <c r="G116" s="216"/>
      <c r="H116" s="219">
        <v>2255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134</v>
      </c>
      <c r="AU116" s="225" t="s">
        <v>82</v>
      </c>
      <c r="AV116" s="12" t="s">
        <v>82</v>
      </c>
      <c r="AW116" s="12" t="s">
        <v>35</v>
      </c>
      <c r="AX116" s="12" t="s">
        <v>72</v>
      </c>
      <c r="AY116" s="225" t="s">
        <v>123</v>
      </c>
    </row>
    <row r="117" spans="2:65" s="12" customFormat="1" ht="13.5">
      <c r="B117" s="215"/>
      <c r="C117" s="216"/>
      <c r="D117" s="202" t="s">
        <v>134</v>
      </c>
      <c r="E117" s="216"/>
      <c r="F117" s="218" t="s">
        <v>809</v>
      </c>
      <c r="G117" s="216"/>
      <c r="H117" s="219">
        <v>119.625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134</v>
      </c>
      <c r="AU117" s="225" t="s">
        <v>82</v>
      </c>
      <c r="AV117" s="12" t="s">
        <v>82</v>
      </c>
      <c r="AW117" s="12" t="s">
        <v>6</v>
      </c>
      <c r="AX117" s="12" t="s">
        <v>80</v>
      </c>
      <c r="AY117" s="225" t="s">
        <v>123</v>
      </c>
    </row>
    <row r="118" spans="2:65" s="1" customFormat="1" ht="25.5" customHeight="1">
      <c r="B118" s="39"/>
      <c r="C118" s="190" t="s">
        <v>186</v>
      </c>
      <c r="D118" s="190" t="s">
        <v>125</v>
      </c>
      <c r="E118" s="191" t="s">
        <v>810</v>
      </c>
      <c r="F118" s="192" t="s">
        <v>811</v>
      </c>
      <c r="G118" s="193" t="s">
        <v>151</v>
      </c>
      <c r="H118" s="194">
        <v>13</v>
      </c>
      <c r="I118" s="195"/>
      <c r="J118" s="196">
        <f>ROUND(I118*H118,2)</f>
        <v>0</v>
      </c>
      <c r="K118" s="192" t="s">
        <v>129</v>
      </c>
      <c r="L118" s="59"/>
      <c r="M118" s="197" t="s">
        <v>21</v>
      </c>
      <c r="N118" s="198" t="s">
        <v>43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130</v>
      </c>
      <c r="AT118" s="22" t="s">
        <v>125</v>
      </c>
      <c r="AU118" s="22" t="s">
        <v>82</v>
      </c>
      <c r="AY118" s="22" t="s">
        <v>123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80</v>
      </c>
      <c r="BK118" s="201">
        <f>ROUND(I118*H118,2)</f>
        <v>0</v>
      </c>
      <c r="BL118" s="22" t="s">
        <v>130</v>
      </c>
      <c r="BM118" s="22" t="s">
        <v>812</v>
      </c>
    </row>
    <row r="119" spans="2:65" s="1" customFormat="1" ht="27">
      <c r="B119" s="39"/>
      <c r="C119" s="61"/>
      <c r="D119" s="202" t="s">
        <v>132</v>
      </c>
      <c r="E119" s="61"/>
      <c r="F119" s="203" t="s">
        <v>813</v>
      </c>
      <c r="G119" s="61"/>
      <c r="H119" s="61"/>
      <c r="I119" s="161"/>
      <c r="J119" s="61"/>
      <c r="K119" s="61"/>
      <c r="L119" s="59"/>
      <c r="M119" s="204"/>
      <c r="N119" s="40"/>
      <c r="O119" s="40"/>
      <c r="P119" s="40"/>
      <c r="Q119" s="40"/>
      <c r="R119" s="40"/>
      <c r="S119" s="40"/>
      <c r="T119" s="76"/>
      <c r="AT119" s="22" t="s">
        <v>132</v>
      </c>
      <c r="AU119" s="22" t="s">
        <v>82</v>
      </c>
    </row>
    <row r="120" spans="2:65" s="12" customFormat="1" ht="13.5">
      <c r="B120" s="215"/>
      <c r="C120" s="216"/>
      <c r="D120" s="202" t="s">
        <v>134</v>
      </c>
      <c r="E120" s="217" t="s">
        <v>21</v>
      </c>
      <c r="F120" s="218" t="s">
        <v>814</v>
      </c>
      <c r="G120" s="216"/>
      <c r="H120" s="219">
        <v>13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134</v>
      </c>
      <c r="AU120" s="225" t="s">
        <v>82</v>
      </c>
      <c r="AV120" s="12" t="s">
        <v>82</v>
      </c>
      <c r="AW120" s="12" t="s">
        <v>35</v>
      </c>
      <c r="AX120" s="12" t="s">
        <v>72</v>
      </c>
      <c r="AY120" s="225" t="s">
        <v>123</v>
      </c>
    </row>
    <row r="121" spans="2:65" s="1" customFormat="1" ht="16.5" customHeight="1">
      <c r="B121" s="39"/>
      <c r="C121" s="230" t="s">
        <v>193</v>
      </c>
      <c r="D121" s="230" t="s">
        <v>409</v>
      </c>
      <c r="E121" s="231" t="s">
        <v>815</v>
      </c>
      <c r="F121" s="232" t="s">
        <v>816</v>
      </c>
      <c r="G121" s="233" t="s">
        <v>265</v>
      </c>
      <c r="H121" s="234">
        <v>6.5</v>
      </c>
      <c r="I121" s="235"/>
      <c r="J121" s="236">
        <f>ROUND(I121*H121,2)</f>
        <v>0</v>
      </c>
      <c r="K121" s="232" t="s">
        <v>129</v>
      </c>
      <c r="L121" s="237"/>
      <c r="M121" s="238" t="s">
        <v>21</v>
      </c>
      <c r="N121" s="239" t="s">
        <v>43</v>
      </c>
      <c r="O121" s="40"/>
      <c r="P121" s="199">
        <f>O121*H121</f>
        <v>0</v>
      </c>
      <c r="Q121" s="199">
        <v>0.22</v>
      </c>
      <c r="R121" s="199">
        <f>Q121*H121</f>
        <v>1.43</v>
      </c>
      <c r="S121" s="199">
        <v>0</v>
      </c>
      <c r="T121" s="200">
        <f>S121*H121</f>
        <v>0</v>
      </c>
      <c r="AR121" s="22" t="s">
        <v>186</v>
      </c>
      <c r="AT121" s="22" t="s">
        <v>409</v>
      </c>
      <c r="AU121" s="22" t="s">
        <v>82</v>
      </c>
      <c r="AY121" s="22" t="s">
        <v>123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80</v>
      </c>
      <c r="BK121" s="201">
        <f>ROUND(I121*H121,2)</f>
        <v>0</v>
      </c>
      <c r="BL121" s="22" t="s">
        <v>130</v>
      </c>
      <c r="BM121" s="22" t="s">
        <v>817</v>
      </c>
    </row>
    <row r="122" spans="2:65" s="1" customFormat="1" ht="13.5">
      <c r="B122" s="39"/>
      <c r="C122" s="61"/>
      <c r="D122" s="202" t="s">
        <v>132</v>
      </c>
      <c r="E122" s="61"/>
      <c r="F122" s="203" t="s">
        <v>816</v>
      </c>
      <c r="G122" s="61"/>
      <c r="H122" s="61"/>
      <c r="I122" s="161"/>
      <c r="J122" s="61"/>
      <c r="K122" s="61"/>
      <c r="L122" s="59"/>
      <c r="M122" s="204"/>
      <c r="N122" s="40"/>
      <c r="O122" s="40"/>
      <c r="P122" s="40"/>
      <c r="Q122" s="40"/>
      <c r="R122" s="40"/>
      <c r="S122" s="40"/>
      <c r="T122" s="76"/>
      <c r="AT122" s="22" t="s">
        <v>132</v>
      </c>
      <c r="AU122" s="22" t="s">
        <v>82</v>
      </c>
    </row>
    <row r="123" spans="2:65" s="12" customFormat="1" ht="27">
      <c r="B123" s="215"/>
      <c r="C123" s="216"/>
      <c r="D123" s="202" t="s">
        <v>134</v>
      </c>
      <c r="E123" s="217" t="s">
        <v>21</v>
      </c>
      <c r="F123" s="218" t="s">
        <v>818</v>
      </c>
      <c r="G123" s="216"/>
      <c r="H123" s="219">
        <v>13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82</v>
      </c>
      <c r="AV123" s="12" t="s">
        <v>82</v>
      </c>
      <c r="AW123" s="12" t="s">
        <v>35</v>
      </c>
      <c r="AX123" s="12" t="s">
        <v>72</v>
      </c>
      <c r="AY123" s="225" t="s">
        <v>123</v>
      </c>
    </row>
    <row r="124" spans="2:65" s="12" customFormat="1" ht="13.5">
      <c r="B124" s="215"/>
      <c r="C124" s="216"/>
      <c r="D124" s="202" t="s">
        <v>134</v>
      </c>
      <c r="E124" s="216"/>
      <c r="F124" s="218" t="s">
        <v>819</v>
      </c>
      <c r="G124" s="216"/>
      <c r="H124" s="219">
        <v>6.5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134</v>
      </c>
      <c r="AU124" s="225" t="s">
        <v>82</v>
      </c>
      <c r="AV124" s="12" t="s">
        <v>82</v>
      </c>
      <c r="AW124" s="12" t="s">
        <v>6</v>
      </c>
      <c r="AX124" s="12" t="s">
        <v>80</v>
      </c>
      <c r="AY124" s="225" t="s">
        <v>123</v>
      </c>
    </row>
    <row r="125" spans="2:65" s="1" customFormat="1" ht="25.5" customHeight="1">
      <c r="B125" s="39"/>
      <c r="C125" s="190" t="s">
        <v>200</v>
      </c>
      <c r="D125" s="190" t="s">
        <v>125</v>
      </c>
      <c r="E125" s="191" t="s">
        <v>820</v>
      </c>
      <c r="F125" s="192" t="s">
        <v>821</v>
      </c>
      <c r="G125" s="193" t="s">
        <v>151</v>
      </c>
      <c r="H125" s="194">
        <v>13</v>
      </c>
      <c r="I125" s="195"/>
      <c r="J125" s="196">
        <f>ROUND(I125*H125,2)</f>
        <v>0</v>
      </c>
      <c r="K125" s="192" t="s">
        <v>129</v>
      </c>
      <c r="L125" s="59"/>
      <c r="M125" s="197" t="s">
        <v>21</v>
      </c>
      <c r="N125" s="198" t="s">
        <v>43</v>
      </c>
      <c r="O125" s="40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2" t="s">
        <v>130</v>
      </c>
      <c r="AT125" s="22" t="s">
        <v>125</v>
      </c>
      <c r="AU125" s="22" t="s">
        <v>82</v>
      </c>
      <c r="AY125" s="22" t="s">
        <v>123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80</v>
      </c>
      <c r="BK125" s="201">
        <f>ROUND(I125*H125,2)</f>
        <v>0</v>
      </c>
      <c r="BL125" s="22" t="s">
        <v>130</v>
      </c>
      <c r="BM125" s="22" t="s">
        <v>822</v>
      </c>
    </row>
    <row r="126" spans="2:65" s="1" customFormat="1" ht="27">
      <c r="B126" s="39"/>
      <c r="C126" s="61"/>
      <c r="D126" s="202" t="s">
        <v>132</v>
      </c>
      <c r="E126" s="61"/>
      <c r="F126" s="203" t="s">
        <v>823</v>
      </c>
      <c r="G126" s="61"/>
      <c r="H126" s="61"/>
      <c r="I126" s="161"/>
      <c r="J126" s="61"/>
      <c r="K126" s="61"/>
      <c r="L126" s="59"/>
      <c r="M126" s="204"/>
      <c r="N126" s="40"/>
      <c r="O126" s="40"/>
      <c r="P126" s="40"/>
      <c r="Q126" s="40"/>
      <c r="R126" s="40"/>
      <c r="S126" s="40"/>
      <c r="T126" s="76"/>
      <c r="AT126" s="22" t="s">
        <v>132</v>
      </c>
      <c r="AU126" s="22" t="s">
        <v>82</v>
      </c>
    </row>
    <row r="127" spans="2:65" s="12" customFormat="1" ht="13.5">
      <c r="B127" s="215"/>
      <c r="C127" s="216"/>
      <c r="D127" s="202" t="s">
        <v>134</v>
      </c>
      <c r="E127" s="217" t="s">
        <v>21</v>
      </c>
      <c r="F127" s="218" t="s">
        <v>824</v>
      </c>
      <c r="G127" s="216"/>
      <c r="H127" s="219">
        <v>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134</v>
      </c>
      <c r="AU127" s="225" t="s">
        <v>82</v>
      </c>
      <c r="AV127" s="12" t="s">
        <v>82</v>
      </c>
      <c r="AW127" s="12" t="s">
        <v>35</v>
      </c>
      <c r="AX127" s="12" t="s">
        <v>72</v>
      </c>
      <c r="AY127" s="225" t="s">
        <v>123</v>
      </c>
    </row>
    <row r="128" spans="2:65" s="12" customFormat="1" ht="13.5">
      <c r="B128" s="215"/>
      <c r="C128" s="216"/>
      <c r="D128" s="202" t="s">
        <v>134</v>
      </c>
      <c r="E128" s="217" t="s">
        <v>21</v>
      </c>
      <c r="F128" s="218" t="s">
        <v>825</v>
      </c>
      <c r="G128" s="216"/>
      <c r="H128" s="219">
        <v>2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134</v>
      </c>
      <c r="AU128" s="225" t="s">
        <v>82</v>
      </c>
      <c r="AV128" s="12" t="s">
        <v>82</v>
      </c>
      <c r="AW128" s="12" t="s">
        <v>35</v>
      </c>
      <c r="AX128" s="12" t="s">
        <v>72</v>
      </c>
      <c r="AY128" s="225" t="s">
        <v>123</v>
      </c>
    </row>
    <row r="129" spans="2:65" s="12" customFormat="1" ht="13.5">
      <c r="B129" s="215"/>
      <c r="C129" s="216"/>
      <c r="D129" s="202" t="s">
        <v>134</v>
      </c>
      <c r="E129" s="217" t="s">
        <v>21</v>
      </c>
      <c r="F129" s="218" t="s">
        <v>826</v>
      </c>
      <c r="G129" s="216"/>
      <c r="H129" s="219">
        <v>2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134</v>
      </c>
      <c r="AU129" s="225" t="s">
        <v>82</v>
      </c>
      <c r="AV129" s="12" t="s">
        <v>82</v>
      </c>
      <c r="AW129" s="12" t="s">
        <v>35</v>
      </c>
      <c r="AX129" s="12" t="s">
        <v>72</v>
      </c>
      <c r="AY129" s="225" t="s">
        <v>123</v>
      </c>
    </row>
    <row r="130" spans="2:65" s="12" customFormat="1" ht="13.5">
      <c r="B130" s="215"/>
      <c r="C130" s="216"/>
      <c r="D130" s="202" t="s">
        <v>134</v>
      </c>
      <c r="E130" s="217" t="s">
        <v>21</v>
      </c>
      <c r="F130" s="218" t="s">
        <v>827</v>
      </c>
      <c r="G130" s="216"/>
      <c r="H130" s="219">
        <v>5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134</v>
      </c>
      <c r="AU130" s="225" t="s">
        <v>82</v>
      </c>
      <c r="AV130" s="12" t="s">
        <v>82</v>
      </c>
      <c r="AW130" s="12" t="s">
        <v>35</v>
      </c>
      <c r="AX130" s="12" t="s">
        <v>72</v>
      </c>
      <c r="AY130" s="225" t="s">
        <v>123</v>
      </c>
    </row>
    <row r="131" spans="2:65" s="12" customFormat="1" ht="13.5">
      <c r="B131" s="215"/>
      <c r="C131" s="216"/>
      <c r="D131" s="202" t="s">
        <v>134</v>
      </c>
      <c r="E131" s="217" t="s">
        <v>21</v>
      </c>
      <c r="F131" s="218" t="s">
        <v>828</v>
      </c>
      <c r="G131" s="216"/>
      <c r="H131" s="219">
        <v>2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134</v>
      </c>
      <c r="AU131" s="225" t="s">
        <v>82</v>
      </c>
      <c r="AV131" s="12" t="s">
        <v>82</v>
      </c>
      <c r="AW131" s="12" t="s">
        <v>35</v>
      </c>
      <c r="AX131" s="12" t="s">
        <v>72</v>
      </c>
      <c r="AY131" s="225" t="s">
        <v>123</v>
      </c>
    </row>
    <row r="132" spans="2:65" s="1" customFormat="1" ht="16.5" customHeight="1">
      <c r="B132" s="39"/>
      <c r="C132" s="230" t="s">
        <v>207</v>
      </c>
      <c r="D132" s="230" t="s">
        <v>409</v>
      </c>
      <c r="E132" s="231" t="s">
        <v>829</v>
      </c>
      <c r="F132" s="232" t="s">
        <v>830</v>
      </c>
      <c r="G132" s="233" t="s">
        <v>151</v>
      </c>
      <c r="H132" s="234">
        <v>5</v>
      </c>
      <c r="I132" s="235"/>
      <c r="J132" s="236">
        <f>ROUND(I132*H132,2)</f>
        <v>0</v>
      </c>
      <c r="K132" s="232" t="s">
        <v>21</v>
      </c>
      <c r="L132" s="237"/>
      <c r="M132" s="238" t="s">
        <v>21</v>
      </c>
      <c r="N132" s="239" t="s">
        <v>43</v>
      </c>
      <c r="O132" s="40"/>
      <c r="P132" s="199">
        <f>O132*H132</f>
        <v>0</v>
      </c>
      <c r="Q132" s="199">
        <v>6.3E-2</v>
      </c>
      <c r="R132" s="199">
        <f>Q132*H132</f>
        <v>0.315</v>
      </c>
      <c r="S132" s="199">
        <v>0</v>
      </c>
      <c r="T132" s="200">
        <f>S132*H132</f>
        <v>0</v>
      </c>
      <c r="AR132" s="22" t="s">
        <v>186</v>
      </c>
      <c r="AT132" s="22" t="s">
        <v>409</v>
      </c>
      <c r="AU132" s="22" t="s">
        <v>82</v>
      </c>
      <c r="AY132" s="22" t="s">
        <v>123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80</v>
      </c>
      <c r="BK132" s="201">
        <f>ROUND(I132*H132,2)</f>
        <v>0</v>
      </c>
      <c r="BL132" s="22" t="s">
        <v>130</v>
      </c>
      <c r="BM132" s="22" t="s">
        <v>831</v>
      </c>
    </row>
    <row r="133" spans="2:65" s="1" customFormat="1" ht="13.5">
      <c r="B133" s="39"/>
      <c r="C133" s="61"/>
      <c r="D133" s="202" t="s">
        <v>132</v>
      </c>
      <c r="E133" s="61"/>
      <c r="F133" s="203" t="s">
        <v>830</v>
      </c>
      <c r="G133" s="61"/>
      <c r="H133" s="61"/>
      <c r="I133" s="161"/>
      <c r="J133" s="61"/>
      <c r="K133" s="61"/>
      <c r="L133" s="59"/>
      <c r="M133" s="204"/>
      <c r="N133" s="40"/>
      <c r="O133" s="40"/>
      <c r="P133" s="40"/>
      <c r="Q133" s="40"/>
      <c r="R133" s="40"/>
      <c r="S133" s="40"/>
      <c r="T133" s="76"/>
      <c r="AT133" s="22" t="s">
        <v>132</v>
      </c>
      <c r="AU133" s="22" t="s">
        <v>82</v>
      </c>
    </row>
    <row r="134" spans="2:65" s="12" customFormat="1" ht="13.5">
      <c r="B134" s="215"/>
      <c r="C134" s="216"/>
      <c r="D134" s="202" t="s">
        <v>134</v>
      </c>
      <c r="E134" s="217" t="s">
        <v>21</v>
      </c>
      <c r="F134" s="218" t="s">
        <v>832</v>
      </c>
      <c r="G134" s="216"/>
      <c r="H134" s="219">
        <v>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134</v>
      </c>
      <c r="AU134" s="225" t="s">
        <v>82</v>
      </c>
      <c r="AV134" s="12" t="s">
        <v>82</v>
      </c>
      <c r="AW134" s="12" t="s">
        <v>35</v>
      </c>
      <c r="AX134" s="12" t="s">
        <v>72</v>
      </c>
      <c r="AY134" s="225" t="s">
        <v>123</v>
      </c>
    </row>
    <row r="135" spans="2:65" s="1" customFormat="1" ht="16.5" customHeight="1">
      <c r="B135" s="39"/>
      <c r="C135" s="230" t="s">
        <v>212</v>
      </c>
      <c r="D135" s="230" t="s">
        <v>409</v>
      </c>
      <c r="E135" s="231" t="s">
        <v>833</v>
      </c>
      <c r="F135" s="232" t="s">
        <v>834</v>
      </c>
      <c r="G135" s="233" t="s">
        <v>151</v>
      </c>
      <c r="H135" s="234">
        <v>2</v>
      </c>
      <c r="I135" s="235"/>
      <c r="J135" s="236">
        <f>ROUND(I135*H135,2)</f>
        <v>0</v>
      </c>
      <c r="K135" s="232" t="s">
        <v>21</v>
      </c>
      <c r="L135" s="237"/>
      <c r="M135" s="238" t="s">
        <v>21</v>
      </c>
      <c r="N135" s="239" t="s">
        <v>43</v>
      </c>
      <c r="O135" s="40"/>
      <c r="P135" s="199">
        <f>O135*H135</f>
        <v>0</v>
      </c>
      <c r="Q135" s="199">
        <v>2.7E-2</v>
      </c>
      <c r="R135" s="199">
        <f>Q135*H135</f>
        <v>5.3999999999999999E-2</v>
      </c>
      <c r="S135" s="199">
        <v>0</v>
      </c>
      <c r="T135" s="200">
        <f>S135*H135</f>
        <v>0</v>
      </c>
      <c r="AR135" s="22" t="s">
        <v>186</v>
      </c>
      <c r="AT135" s="22" t="s">
        <v>409</v>
      </c>
      <c r="AU135" s="22" t="s">
        <v>82</v>
      </c>
      <c r="AY135" s="22" t="s">
        <v>123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80</v>
      </c>
      <c r="BK135" s="201">
        <f>ROUND(I135*H135,2)</f>
        <v>0</v>
      </c>
      <c r="BL135" s="22" t="s">
        <v>130</v>
      </c>
      <c r="BM135" s="22" t="s">
        <v>835</v>
      </c>
    </row>
    <row r="136" spans="2:65" s="1" customFormat="1" ht="13.5">
      <c r="B136" s="39"/>
      <c r="C136" s="61"/>
      <c r="D136" s="202" t="s">
        <v>132</v>
      </c>
      <c r="E136" s="61"/>
      <c r="F136" s="203" t="s">
        <v>834</v>
      </c>
      <c r="G136" s="61"/>
      <c r="H136" s="61"/>
      <c r="I136" s="161"/>
      <c r="J136" s="61"/>
      <c r="K136" s="61"/>
      <c r="L136" s="59"/>
      <c r="M136" s="204"/>
      <c r="N136" s="40"/>
      <c r="O136" s="40"/>
      <c r="P136" s="40"/>
      <c r="Q136" s="40"/>
      <c r="R136" s="40"/>
      <c r="S136" s="40"/>
      <c r="T136" s="76"/>
      <c r="AT136" s="22" t="s">
        <v>132</v>
      </c>
      <c r="AU136" s="22" t="s">
        <v>82</v>
      </c>
    </row>
    <row r="137" spans="2:65" s="12" customFormat="1" ht="13.5">
      <c r="B137" s="215"/>
      <c r="C137" s="216"/>
      <c r="D137" s="202" t="s">
        <v>134</v>
      </c>
      <c r="E137" s="217" t="s">
        <v>21</v>
      </c>
      <c r="F137" s="218" t="s">
        <v>836</v>
      </c>
      <c r="G137" s="216"/>
      <c r="H137" s="219">
        <v>2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134</v>
      </c>
      <c r="AU137" s="225" t="s">
        <v>82</v>
      </c>
      <c r="AV137" s="12" t="s">
        <v>82</v>
      </c>
      <c r="AW137" s="12" t="s">
        <v>35</v>
      </c>
      <c r="AX137" s="12" t="s">
        <v>72</v>
      </c>
      <c r="AY137" s="225" t="s">
        <v>123</v>
      </c>
    </row>
    <row r="138" spans="2:65" s="1" customFormat="1" ht="16.5" customHeight="1">
      <c r="B138" s="39"/>
      <c r="C138" s="230" t="s">
        <v>217</v>
      </c>
      <c r="D138" s="230" t="s">
        <v>409</v>
      </c>
      <c r="E138" s="231" t="s">
        <v>837</v>
      </c>
      <c r="F138" s="232" t="s">
        <v>838</v>
      </c>
      <c r="G138" s="233" t="s">
        <v>151</v>
      </c>
      <c r="H138" s="234">
        <v>2</v>
      </c>
      <c r="I138" s="235"/>
      <c r="J138" s="236">
        <f>ROUND(I138*H138,2)</f>
        <v>0</v>
      </c>
      <c r="K138" s="232" t="s">
        <v>21</v>
      </c>
      <c r="L138" s="237"/>
      <c r="M138" s="238" t="s">
        <v>21</v>
      </c>
      <c r="N138" s="239" t="s">
        <v>43</v>
      </c>
      <c r="O138" s="40"/>
      <c r="P138" s="199">
        <f>O138*H138</f>
        <v>0</v>
      </c>
      <c r="Q138" s="199">
        <v>2.7E-2</v>
      </c>
      <c r="R138" s="199">
        <f>Q138*H138</f>
        <v>5.3999999999999999E-2</v>
      </c>
      <c r="S138" s="199">
        <v>0</v>
      </c>
      <c r="T138" s="200">
        <f>S138*H138</f>
        <v>0</v>
      </c>
      <c r="AR138" s="22" t="s">
        <v>186</v>
      </c>
      <c r="AT138" s="22" t="s">
        <v>409</v>
      </c>
      <c r="AU138" s="22" t="s">
        <v>82</v>
      </c>
      <c r="AY138" s="22" t="s">
        <v>123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80</v>
      </c>
      <c r="BK138" s="201">
        <f>ROUND(I138*H138,2)</f>
        <v>0</v>
      </c>
      <c r="BL138" s="22" t="s">
        <v>130</v>
      </c>
      <c r="BM138" s="22" t="s">
        <v>839</v>
      </c>
    </row>
    <row r="139" spans="2:65" s="1" customFormat="1" ht="13.5">
      <c r="B139" s="39"/>
      <c r="C139" s="61"/>
      <c r="D139" s="202" t="s">
        <v>132</v>
      </c>
      <c r="E139" s="61"/>
      <c r="F139" s="203" t="s">
        <v>838</v>
      </c>
      <c r="G139" s="61"/>
      <c r="H139" s="61"/>
      <c r="I139" s="161"/>
      <c r="J139" s="61"/>
      <c r="K139" s="61"/>
      <c r="L139" s="59"/>
      <c r="M139" s="204"/>
      <c r="N139" s="40"/>
      <c r="O139" s="40"/>
      <c r="P139" s="40"/>
      <c r="Q139" s="40"/>
      <c r="R139" s="40"/>
      <c r="S139" s="40"/>
      <c r="T139" s="76"/>
      <c r="AT139" s="22" t="s">
        <v>132</v>
      </c>
      <c r="AU139" s="22" t="s">
        <v>82</v>
      </c>
    </row>
    <row r="140" spans="2:65" s="12" customFormat="1" ht="13.5">
      <c r="B140" s="215"/>
      <c r="C140" s="216"/>
      <c r="D140" s="202" t="s">
        <v>134</v>
      </c>
      <c r="E140" s="217" t="s">
        <v>21</v>
      </c>
      <c r="F140" s="218" t="s">
        <v>840</v>
      </c>
      <c r="G140" s="216"/>
      <c r="H140" s="219">
        <v>2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134</v>
      </c>
      <c r="AU140" s="225" t="s">
        <v>82</v>
      </c>
      <c r="AV140" s="12" t="s">
        <v>82</v>
      </c>
      <c r="AW140" s="12" t="s">
        <v>35</v>
      </c>
      <c r="AX140" s="12" t="s">
        <v>72</v>
      </c>
      <c r="AY140" s="225" t="s">
        <v>123</v>
      </c>
    </row>
    <row r="141" spans="2:65" s="1" customFormat="1" ht="16.5" customHeight="1">
      <c r="B141" s="39"/>
      <c r="C141" s="230" t="s">
        <v>224</v>
      </c>
      <c r="D141" s="230" t="s">
        <v>409</v>
      </c>
      <c r="E141" s="231" t="s">
        <v>841</v>
      </c>
      <c r="F141" s="232" t="s">
        <v>842</v>
      </c>
      <c r="G141" s="233" t="s">
        <v>151</v>
      </c>
      <c r="H141" s="234">
        <v>2</v>
      </c>
      <c r="I141" s="235"/>
      <c r="J141" s="236">
        <f>ROUND(I141*H141,2)</f>
        <v>0</v>
      </c>
      <c r="K141" s="232" t="s">
        <v>21</v>
      </c>
      <c r="L141" s="237"/>
      <c r="M141" s="238" t="s">
        <v>21</v>
      </c>
      <c r="N141" s="239" t="s">
        <v>43</v>
      </c>
      <c r="O141" s="40"/>
      <c r="P141" s="199">
        <f>O141*H141</f>
        <v>0</v>
      </c>
      <c r="Q141" s="199">
        <v>2.7E-2</v>
      </c>
      <c r="R141" s="199">
        <f>Q141*H141</f>
        <v>5.3999999999999999E-2</v>
      </c>
      <c r="S141" s="199">
        <v>0</v>
      </c>
      <c r="T141" s="200">
        <f>S141*H141</f>
        <v>0</v>
      </c>
      <c r="AR141" s="22" t="s">
        <v>186</v>
      </c>
      <c r="AT141" s="22" t="s">
        <v>409</v>
      </c>
      <c r="AU141" s="22" t="s">
        <v>82</v>
      </c>
      <c r="AY141" s="22" t="s">
        <v>123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80</v>
      </c>
      <c r="BK141" s="201">
        <f>ROUND(I141*H141,2)</f>
        <v>0</v>
      </c>
      <c r="BL141" s="22" t="s">
        <v>130</v>
      </c>
      <c r="BM141" s="22" t="s">
        <v>843</v>
      </c>
    </row>
    <row r="142" spans="2:65" s="1" customFormat="1" ht="13.5">
      <c r="B142" s="39"/>
      <c r="C142" s="61"/>
      <c r="D142" s="202" t="s">
        <v>132</v>
      </c>
      <c r="E142" s="61"/>
      <c r="F142" s="203" t="s">
        <v>842</v>
      </c>
      <c r="G142" s="61"/>
      <c r="H142" s="61"/>
      <c r="I142" s="161"/>
      <c r="J142" s="61"/>
      <c r="K142" s="61"/>
      <c r="L142" s="59"/>
      <c r="M142" s="204"/>
      <c r="N142" s="40"/>
      <c r="O142" s="40"/>
      <c r="P142" s="40"/>
      <c r="Q142" s="40"/>
      <c r="R142" s="40"/>
      <c r="S142" s="40"/>
      <c r="T142" s="76"/>
      <c r="AT142" s="22" t="s">
        <v>132</v>
      </c>
      <c r="AU142" s="22" t="s">
        <v>82</v>
      </c>
    </row>
    <row r="143" spans="2:65" s="12" customFormat="1" ht="13.5">
      <c r="B143" s="215"/>
      <c r="C143" s="216"/>
      <c r="D143" s="202" t="s">
        <v>134</v>
      </c>
      <c r="E143" s="217" t="s">
        <v>21</v>
      </c>
      <c r="F143" s="218" t="s">
        <v>844</v>
      </c>
      <c r="G143" s="216"/>
      <c r="H143" s="219">
        <v>2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134</v>
      </c>
      <c r="AU143" s="225" t="s">
        <v>82</v>
      </c>
      <c r="AV143" s="12" t="s">
        <v>82</v>
      </c>
      <c r="AW143" s="12" t="s">
        <v>35</v>
      </c>
      <c r="AX143" s="12" t="s">
        <v>72</v>
      </c>
      <c r="AY143" s="225" t="s">
        <v>123</v>
      </c>
    </row>
    <row r="144" spans="2:65" s="1" customFormat="1" ht="16.5" customHeight="1">
      <c r="B144" s="39"/>
      <c r="C144" s="230" t="s">
        <v>10</v>
      </c>
      <c r="D144" s="230" t="s">
        <v>409</v>
      </c>
      <c r="E144" s="231" t="s">
        <v>845</v>
      </c>
      <c r="F144" s="232" t="s">
        <v>846</v>
      </c>
      <c r="G144" s="233" t="s">
        <v>151</v>
      </c>
      <c r="H144" s="234">
        <v>2</v>
      </c>
      <c r="I144" s="235"/>
      <c r="J144" s="236">
        <f>ROUND(I144*H144,2)</f>
        <v>0</v>
      </c>
      <c r="K144" s="232" t="s">
        <v>21</v>
      </c>
      <c r="L144" s="237"/>
      <c r="M144" s="238" t="s">
        <v>21</v>
      </c>
      <c r="N144" s="239" t="s">
        <v>43</v>
      </c>
      <c r="O144" s="40"/>
      <c r="P144" s="199">
        <f>O144*H144</f>
        <v>0</v>
      </c>
      <c r="Q144" s="199">
        <v>2.7E-2</v>
      </c>
      <c r="R144" s="199">
        <f>Q144*H144</f>
        <v>5.3999999999999999E-2</v>
      </c>
      <c r="S144" s="199">
        <v>0</v>
      </c>
      <c r="T144" s="200">
        <f>S144*H144</f>
        <v>0</v>
      </c>
      <c r="AR144" s="22" t="s">
        <v>186</v>
      </c>
      <c r="AT144" s="22" t="s">
        <v>409</v>
      </c>
      <c r="AU144" s="22" t="s">
        <v>82</v>
      </c>
      <c r="AY144" s="22" t="s">
        <v>123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80</v>
      </c>
      <c r="BK144" s="201">
        <f>ROUND(I144*H144,2)</f>
        <v>0</v>
      </c>
      <c r="BL144" s="22" t="s">
        <v>130</v>
      </c>
      <c r="BM144" s="22" t="s">
        <v>847</v>
      </c>
    </row>
    <row r="145" spans="2:65" s="1" customFormat="1" ht="13.5">
      <c r="B145" s="39"/>
      <c r="C145" s="61"/>
      <c r="D145" s="202" t="s">
        <v>132</v>
      </c>
      <c r="E145" s="61"/>
      <c r="F145" s="203" t="s">
        <v>846</v>
      </c>
      <c r="G145" s="61"/>
      <c r="H145" s="61"/>
      <c r="I145" s="161"/>
      <c r="J145" s="61"/>
      <c r="K145" s="61"/>
      <c r="L145" s="59"/>
      <c r="M145" s="204"/>
      <c r="N145" s="40"/>
      <c r="O145" s="40"/>
      <c r="P145" s="40"/>
      <c r="Q145" s="40"/>
      <c r="R145" s="40"/>
      <c r="S145" s="40"/>
      <c r="T145" s="76"/>
      <c r="AT145" s="22" t="s">
        <v>132</v>
      </c>
      <c r="AU145" s="22" t="s">
        <v>82</v>
      </c>
    </row>
    <row r="146" spans="2:65" s="12" customFormat="1" ht="13.5">
      <c r="B146" s="215"/>
      <c r="C146" s="216"/>
      <c r="D146" s="202" t="s">
        <v>134</v>
      </c>
      <c r="E146" s="217" t="s">
        <v>21</v>
      </c>
      <c r="F146" s="218" t="s">
        <v>848</v>
      </c>
      <c r="G146" s="216"/>
      <c r="H146" s="219">
        <v>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134</v>
      </c>
      <c r="AU146" s="225" t="s">
        <v>82</v>
      </c>
      <c r="AV146" s="12" t="s">
        <v>82</v>
      </c>
      <c r="AW146" s="12" t="s">
        <v>35</v>
      </c>
      <c r="AX146" s="12" t="s">
        <v>72</v>
      </c>
      <c r="AY146" s="225" t="s">
        <v>123</v>
      </c>
    </row>
    <row r="147" spans="2:65" s="1" customFormat="1" ht="16.5" customHeight="1">
      <c r="B147" s="39"/>
      <c r="C147" s="190" t="s">
        <v>340</v>
      </c>
      <c r="D147" s="190" t="s">
        <v>125</v>
      </c>
      <c r="E147" s="191" t="s">
        <v>849</v>
      </c>
      <c r="F147" s="192" t="s">
        <v>850</v>
      </c>
      <c r="G147" s="193" t="s">
        <v>151</v>
      </c>
      <c r="H147" s="194">
        <v>13</v>
      </c>
      <c r="I147" s="195"/>
      <c r="J147" s="196">
        <f>ROUND(I147*H147,2)</f>
        <v>0</v>
      </c>
      <c r="K147" s="192" t="s">
        <v>129</v>
      </c>
      <c r="L147" s="59"/>
      <c r="M147" s="197" t="s">
        <v>21</v>
      </c>
      <c r="N147" s="198" t="s">
        <v>43</v>
      </c>
      <c r="O147" s="40"/>
      <c r="P147" s="199">
        <f>O147*H147</f>
        <v>0</v>
      </c>
      <c r="Q147" s="199">
        <v>5.0000000000000002E-5</v>
      </c>
      <c r="R147" s="199">
        <f>Q147*H147</f>
        <v>6.5000000000000008E-4</v>
      </c>
      <c r="S147" s="199">
        <v>0</v>
      </c>
      <c r="T147" s="200">
        <f>S147*H147</f>
        <v>0</v>
      </c>
      <c r="AR147" s="22" t="s">
        <v>130</v>
      </c>
      <c r="AT147" s="22" t="s">
        <v>125</v>
      </c>
      <c r="AU147" s="22" t="s">
        <v>82</v>
      </c>
      <c r="AY147" s="22" t="s">
        <v>123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80</v>
      </c>
      <c r="BK147" s="201">
        <f>ROUND(I147*H147,2)</f>
        <v>0</v>
      </c>
      <c r="BL147" s="22" t="s">
        <v>130</v>
      </c>
      <c r="BM147" s="22" t="s">
        <v>851</v>
      </c>
    </row>
    <row r="148" spans="2:65" s="1" customFormat="1" ht="13.5">
      <c r="B148" s="39"/>
      <c r="C148" s="61"/>
      <c r="D148" s="202" t="s">
        <v>132</v>
      </c>
      <c r="E148" s="61"/>
      <c r="F148" s="203" t="s">
        <v>852</v>
      </c>
      <c r="G148" s="61"/>
      <c r="H148" s="61"/>
      <c r="I148" s="161"/>
      <c r="J148" s="61"/>
      <c r="K148" s="61"/>
      <c r="L148" s="59"/>
      <c r="M148" s="204"/>
      <c r="N148" s="40"/>
      <c r="O148" s="40"/>
      <c r="P148" s="40"/>
      <c r="Q148" s="40"/>
      <c r="R148" s="40"/>
      <c r="S148" s="40"/>
      <c r="T148" s="76"/>
      <c r="AT148" s="22" t="s">
        <v>132</v>
      </c>
      <c r="AU148" s="22" t="s">
        <v>82</v>
      </c>
    </row>
    <row r="149" spans="2:65" s="12" customFormat="1" ht="13.5">
      <c r="B149" s="215"/>
      <c r="C149" s="216"/>
      <c r="D149" s="202" t="s">
        <v>134</v>
      </c>
      <c r="E149" s="217" t="s">
        <v>21</v>
      </c>
      <c r="F149" s="218" t="s">
        <v>853</v>
      </c>
      <c r="G149" s="216"/>
      <c r="H149" s="219">
        <v>13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134</v>
      </c>
      <c r="AU149" s="225" t="s">
        <v>82</v>
      </c>
      <c r="AV149" s="12" t="s">
        <v>82</v>
      </c>
      <c r="AW149" s="12" t="s">
        <v>35</v>
      </c>
      <c r="AX149" s="12" t="s">
        <v>72</v>
      </c>
      <c r="AY149" s="225" t="s">
        <v>123</v>
      </c>
    </row>
    <row r="150" spans="2:65" s="1" customFormat="1" ht="16.5" customHeight="1">
      <c r="B150" s="39"/>
      <c r="C150" s="230" t="s">
        <v>355</v>
      </c>
      <c r="D150" s="230" t="s">
        <v>409</v>
      </c>
      <c r="E150" s="231" t="s">
        <v>854</v>
      </c>
      <c r="F150" s="232" t="s">
        <v>855</v>
      </c>
      <c r="G150" s="233" t="s">
        <v>265</v>
      </c>
      <c r="H150" s="234">
        <v>2.6</v>
      </c>
      <c r="I150" s="235"/>
      <c r="J150" s="236">
        <f>ROUND(I150*H150,2)</f>
        <v>0</v>
      </c>
      <c r="K150" s="232" t="s">
        <v>129</v>
      </c>
      <c r="L150" s="237"/>
      <c r="M150" s="238" t="s">
        <v>21</v>
      </c>
      <c r="N150" s="239" t="s">
        <v>43</v>
      </c>
      <c r="O150" s="40"/>
      <c r="P150" s="199">
        <f>O150*H150</f>
        <v>0</v>
      </c>
      <c r="Q150" s="199">
        <v>0.65</v>
      </c>
      <c r="R150" s="199">
        <f>Q150*H150</f>
        <v>1.6900000000000002</v>
      </c>
      <c r="S150" s="199">
        <v>0</v>
      </c>
      <c r="T150" s="200">
        <f>S150*H150</f>
        <v>0</v>
      </c>
      <c r="AR150" s="22" t="s">
        <v>186</v>
      </c>
      <c r="AT150" s="22" t="s">
        <v>409</v>
      </c>
      <c r="AU150" s="22" t="s">
        <v>82</v>
      </c>
      <c r="AY150" s="22" t="s">
        <v>123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80</v>
      </c>
      <c r="BK150" s="201">
        <f>ROUND(I150*H150,2)</f>
        <v>0</v>
      </c>
      <c r="BL150" s="22" t="s">
        <v>130</v>
      </c>
      <c r="BM150" s="22" t="s">
        <v>856</v>
      </c>
    </row>
    <row r="151" spans="2:65" s="1" customFormat="1" ht="13.5">
      <c r="B151" s="39"/>
      <c r="C151" s="61"/>
      <c r="D151" s="202" t="s">
        <v>132</v>
      </c>
      <c r="E151" s="61"/>
      <c r="F151" s="203" t="s">
        <v>855</v>
      </c>
      <c r="G151" s="61"/>
      <c r="H151" s="61"/>
      <c r="I151" s="161"/>
      <c r="J151" s="61"/>
      <c r="K151" s="61"/>
      <c r="L151" s="59"/>
      <c r="M151" s="204"/>
      <c r="N151" s="40"/>
      <c r="O151" s="40"/>
      <c r="P151" s="40"/>
      <c r="Q151" s="40"/>
      <c r="R151" s="40"/>
      <c r="S151" s="40"/>
      <c r="T151" s="76"/>
      <c r="AT151" s="22" t="s">
        <v>132</v>
      </c>
      <c r="AU151" s="22" t="s">
        <v>82</v>
      </c>
    </row>
    <row r="152" spans="2:65" s="12" customFormat="1" ht="13.5">
      <c r="B152" s="215"/>
      <c r="C152" s="216"/>
      <c r="D152" s="202" t="s">
        <v>134</v>
      </c>
      <c r="E152" s="217" t="s">
        <v>21</v>
      </c>
      <c r="F152" s="218" t="s">
        <v>857</v>
      </c>
      <c r="G152" s="216"/>
      <c r="H152" s="219">
        <v>2.6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134</v>
      </c>
      <c r="AU152" s="225" t="s">
        <v>82</v>
      </c>
      <c r="AV152" s="12" t="s">
        <v>82</v>
      </c>
      <c r="AW152" s="12" t="s">
        <v>35</v>
      </c>
      <c r="AX152" s="12" t="s">
        <v>72</v>
      </c>
      <c r="AY152" s="225" t="s">
        <v>123</v>
      </c>
    </row>
    <row r="153" spans="2:65" s="1" customFormat="1" ht="16.5" customHeight="1">
      <c r="B153" s="39"/>
      <c r="C153" s="190" t="s">
        <v>360</v>
      </c>
      <c r="D153" s="190" t="s">
        <v>125</v>
      </c>
      <c r="E153" s="191" t="s">
        <v>858</v>
      </c>
      <c r="F153" s="192" t="s">
        <v>859</v>
      </c>
      <c r="G153" s="193" t="s">
        <v>128</v>
      </c>
      <c r="H153" s="194">
        <v>29.25</v>
      </c>
      <c r="I153" s="195"/>
      <c r="J153" s="196">
        <f>ROUND(I153*H153,2)</f>
        <v>0</v>
      </c>
      <c r="K153" s="192" t="s">
        <v>129</v>
      </c>
      <c r="L153" s="59"/>
      <c r="M153" s="197" t="s">
        <v>21</v>
      </c>
      <c r="N153" s="198" t="s">
        <v>43</v>
      </c>
      <c r="O153" s="40"/>
      <c r="P153" s="199">
        <f>O153*H153</f>
        <v>0</v>
      </c>
      <c r="Q153" s="199">
        <v>6.8999999999999997E-4</v>
      </c>
      <c r="R153" s="199">
        <f>Q153*H153</f>
        <v>2.0182499999999999E-2</v>
      </c>
      <c r="S153" s="199">
        <v>0</v>
      </c>
      <c r="T153" s="200">
        <f>S153*H153</f>
        <v>0</v>
      </c>
      <c r="AR153" s="22" t="s">
        <v>130</v>
      </c>
      <c r="AT153" s="22" t="s">
        <v>125</v>
      </c>
      <c r="AU153" s="22" t="s">
        <v>82</v>
      </c>
      <c r="AY153" s="22" t="s">
        <v>123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80</v>
      </c>
      <c r="BK153" s="201">
        <f>ROUND(I153*H153,2)</f>
        <v>0</v>
      </c>
      <c r="BL153" s="22" t="s">
        <v>130</v>
      </c>
      <c r="BM153" s="22" t="s">
        <v>860</v>
      </c>
    </row>
    <row r="154" spans="2:65" s="1" customFormat="1" ht="27">
      <c r="B154" s="39"/>
      <c r="C154" s="61"/>
      <c r="D154" s="202" t="s">
        <v>132</v>
      </c>
      <c r="E154" s="61"/>
      <c r="F154" s="203" t="s">
        <v>861</v>
      </c>
      <c r="G154" s="61"/>
      <c r="H154" s="61"/>
      <c r="I154" s="161"/>
      <c r="J154" s="61"/>
      <c r="K154" s="61"/>
      <c r="L154" s="59"/>
      <c r="M154" s="204"/>
      <c r="N154" s="40"/>
      <c r="O154" s="40"/>
      <c r="P154" s="40"/>
      <c r="Q154" s="40"/>
      <c r="R154" s="40"/>
      <c r="S154" s="40"/>
      <c r="T154" s="76"/>
      <c r="AT154" s="22" t="s">
        <v>132</v>
      </c>
      <c r="AU154" s="22" t="s">
        <v>82</v>
      </c>
    </row>
    <row r="155" spans="2:65" s="12" customFormat="1" ht="13.5">
      <c r="B155" s="215"/>
      <c r="C155" s="216"/>
      <c r="D155" s="202" t="s">
        <v>134</v>
      </c>
      <c r="E155" s="217" t="s">
        <v>21</v>
      </c>
      <c r="F155" s="218" t="s">
        <v>862</v>
      </c>
      <c r="G155" s="216"/>
      <c r="H155" s="219">
        <v>29.25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134</v>
      </c>
      <c r="AU155" s="225" t="s">
        <v>82</v>
      </c>
      <c r="AV155" s="12" t="s">
        <v>82</v>
      </c>
      <c r="AW155" s="12" t="s">
        <v>35</v>
      </c>
      <c r="AX155" s="12" t="s">
        <v>72</v>
      </c>
      <c r="AY155" s="225" t="s">
        <v>123</v>
      </c>
    </row>
    <row r="156" spans="2:65" s="10" customFormat="1" ht="29.85" customHeight="1">
      <c r="B156" s="174"/>
      <c r="C156" s="175"/>
      <c r="D156" s="176" t="s">
        <v>71</v>
      </c>
      <c r="E156" s="188" t="s">
        <v>772</v>
      </c>
      <c r="F156" s="188" t="s">
        <v>773</v>
      </c>
      <c r="G156" s="175"/>
      <c r="H156" s="175"/>
      <c r="I156" s="178"/>
      <c r="J156" s="189">
        <f>BK156</f>
        <v>0</v>
      </c>
      <c r="K156" s="175"/>
      <c r="L156" s="180"/>
      <c r="M156" s="181"/>
      <c r="N156" s="182"/>
      <c r="O156" s="182"/>
      <c r="P156" s="183">
        <f>SUM(P157:P158)</f>
        <v>0</v>
      </c>
      <c r="Q156" s="182"/>
      <c r="R156" s="183">
        <f>SUM(R157:R158)</f>
        <v>0</v>
      </c>
      <c r="S156" s="182"/>
      <c r="T156" s="184">
        <f>SUM(T157:T158)</f>
        <v>0</v>
      </c>
      <c r="AR156" s="185" t="s">
        <v>80</v>
      </c>
      <c r="AT156" s="186" t="s">
        <v>71</v>
      </c>
      <c r="AU156" s="186" t="s">
        <v>80</v>
      </c>
      <c r="AY156" s="185" t="s">
        <v>123</v>
      </c>
      <c r="BK156" s="187">
        <f>SUM(BK157:BK158)</f>
        <v>0</v>
      </c>
    </row>
    <row r="157" spans="2:65" s="1" customFormat="1" ht="16.5" customHeight="1">
      <c r="B157" s="39"/>
      <c r="C157" s="190" t="s">
        <v>370</v>
      </c>
      <c r="D157" s="190" t="s">
        <v>125</v>
      </c>
      <c r="E157" s="191" t="s">
        <v>863</v>
      </c>
      <c r="F157" s="192" t="s">
        <v>864</v>
      </c>
      <c r="G157" s="193" t="s">
        <v>412</v>
      </c>
      <c r="H157" s="194">
        <v>3.7909999999999999</v>
      </c>
      <c r="I157" s="195"/>
      <c r="J157" s="196">
        <f>ROUND(I157*H157,2)</f>
        <v>0</v>
      </c>
      <c r="K157" s="192" t="s">
        <v>129</v>
      </c>
      <c r="L157" s="59"/>
      <c r="M157" s="197" t="s">
        <v>21</v>
      </c>
      <c r="N157" s="198" t="s">
        <v>43</v>
      </c>
      <c r="O157" s="4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2" t="s">
        <v>130</v>
      </c>
      <c r="AT157" s="22" t="s">
        <v>125</v>
      </c>
      <c r="AU157" s="22" t="s">
        <v>82</v>
      </c>
      <c r="AY157" s="22" t="s">
        <v>123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2" t="s">
        <v>80</v>
      </c>
      <c r="BK157" s="201">
        <f>ROUND(I157*H157,2)</f>
        <v>0</v>
      </c>
      <c r="BL157" s="22" t="s">
        <v>130</v>
      </c>
      <c r="BM157" s="22" t="s">
        <v>865</v>
      </c>
    </row>
    <row r="158" spans="2:65" s="1" customFormat="1" ht="13.5">
      <c r="B158" s="39"/>
      <c r="C158" s="61"/>
      <c r="D158" s="202" t="s">
        <v>132</v>
      </c>
      <c r="E158" s="61"/>
      <c r="F158" s="203" t="s">
        <v>866</v>
      </c>
      <c r="G158" s="61"/>
      <c r="H158" s="61"/>
      <c r="I158" s="161"/>
      <c r="J158" s="61"/>
      <c r="K158" s="61"/>
      <c r="L158" s="59"/>
      <c r="M158" s="240"/>
      <c r="N158" s="241"/>
      <c r="O158" s="241"/>
      <c r="P158" s="241"/>
      <c r="Q158" s="241"/>
      <c r="R158" s="241"/>
      <c r="S158" s="241"/>
      <c r="T158" s="242"/>
      <c r="AT158" s="22" t="s">
        <v>132</v>
      </c>
      <c r="AU158" s="22" t="s">
        <v>82</v>
      </c>
    </row>
    <row r="159" spans="2:65" s="1" customFormat="1" ht="6.95" customHeight="1">
      <c r="B159" s="54"/>
      <c r="C159" s="55"/>
      <c r="D159" s="55"/>
      <c r="E159" s="55"/>
      <c r="F159" s="55"/>
      <c r="G159" s="55"/>
      <c r="H159" s="55"/>
      <c r="I159" s="137"/>
      <c r="J159" s="55"/>
      <c r="K159" s="55"/>
      <c r="L159" s="59"/>
    </row>
  </sheetData>
  <sheetProtection algorithmName="SHA-512" hashValue="qitsOOsrVEAP6pigfvZ/Gg0WJn52TNEqf8bkPXzN+jA37F/ugGrC8BRBNqDwvoap77RsxPFMx3A3BObCAhgjgg==" saltValue="5jQtfUNW6FX1rWG+F1iRxxRSLOZtZPn4UE75Bw6JuBwnJgF8VK40z9hOYaCN+jFtuWp+ob1uAaJEUlSNn5/JGw==" spinCount="100000" sheet="1" objects="1" scenarios="1" formatColumns="0" formatRows="0" autoFilter="0"/>
  <autoFilter ref="C78:K15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70" t="s">
        <v>93</v>
      </c>
      <c r="H1" s="370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91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62" t="str">
        <f>'Rekapitulace stavby'!K6</f>
        <v>A204 Cyklotrasa Cholupice - Dolní Břežany, č. akce 2950 116</v>
      </c>
      <c r="F7" s="363"/>
      <c r="G7" s="363"/>
      <c r="H7" s="363"/>
      <c r="I7" s="115"/>
      <c r="J7" s="27"/>
      <c r="K7" s="29"/>
    </row>
    <row r="8" spans="1:70" s="1" customFormat="1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4" t="s">
        <v>867</v>
      </c>
      <c r="F9" s="365"/>
      <c r="G9" s="365"/>
      <c r="H9" s="365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16. 2. 2018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ROUND(SUM(BE81:BE110), 2)</f>
        <v>0</v>
      </c>
      <c r="G30" s="40"/>
      <c r="H30" s="40"/>
      <c r="I30" s="129">
        <v>0.21</v>
      </c>
      <c r="J30" s="128">
        <f>ROUND(ROUND((SUM(BE81:BE110)),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ROUND(SUM(BF81:BF110), 2)</f>
        <v>0</v>
      </c>
      <c r="G31" s="40"/>
      <c r="H31" s="40"/>
      <c r="I31" s="129">
        <v>0.15</v>
      </c>
      <c r="J31" s="128">
        <f>ROUND(ROUND((SUM(BF81:BF110)),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ROUND(SUM(BG81:BG110),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ROUND(SUM(BH81:BH110),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ROUND(SUM(BI81:BI110),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A204 Cyklotrasa Cholupice - Dolní Břežany, č. akce 2950 116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>VRN - Vedlejší rozpočtové náklady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Praha 12</v>
      </c>
      <c r="G49" s="40"/>
      <c r="H49" s="40"/>
      <c r="I49" s="117" t="s">
        <v>25</v>
      </c>
      <c r="J49" s="118" t="str">
        <f>IF(J12="","",J12)</f>
        <v>16. 2. 2018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Technická správa komunikací hlavního města Prahy</v>
      </c>
      <c r="G51" s="40"/>
      <c r="H51" s="40"/>
      <c r="I51" s="117" t="s">
        <v>33</v>
      </c>
      <c r="J51" s="331" t="str">
        <f>E21</f>
        <v>AGA – Letiště, s.r.o.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104</v>
      </c>
    </row>
    <row r="57" spans="2:47" s="7" customFormat="1" ht="24.95" customHeight="1">
      <c r="B57" s="147"/>
      <c r="C57" s="148"/>
      <c r="D57" s="149" t="s">
        <v>867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47" s="8" customFormat="1" ht="19.899999999999999" customHeight="1">
      <c r="B58" s="154"/>
      <c r="C58" s="155"/>
      <c r="D58" s="156" t="s">
        <v>868</v>
      </c>
      <c r="E58" s="157"/>
      <c r="F58" s="157"/>
      <c r="G58" s="157"/>
      <c r="H58" s="157"/>
      <c r="I58" s="158"/>
      <c r="J58" s="159">
        <f>J83</f>
        <v>0</v>
      </c>
      <c r="K58" s="160"/>
    </row>
    <row r="59" spans="2:47" s="8" customFormat="1" ht="19.899999999999999" customHeight="1">
      <c r="B59" s="154"/>
      <c r="C59" s="155"/>
      <c r="D59" s="156" t="s">
        <v>869</v>
      </c>
      <c r="E59" s="157"/>
      <c r="F59" s="157"/>
      <c r="G59" s="157"/>
      <c r="H59" s="157"/>
      <c r="I59" s="158"/>
      <c r="J59" s="159">
        <f>J97</f>
        <v>0</v>
      </c>
      <c r="K59" s="160"/>
    </row>
    <row r="60" spans="2:47" s="8" customFormat="1" ht="19.899999999999999" customHeight="1">
      <c r="B60" s="154"/>
      <c r="C60" s="155"/>
      <c r="D60" s="156" t="s">
        <v>870</v>
      </c>
      <c r="E60" s="157"/>
      <c r="F60" s="157"/>
      <c r="G60" s="157"/>
      <c r="H60" s="157"/>
      <c r="I60" s="158"/>
      <c r="J60" s="159">
        <f>J104</f>
        <v>0</v>
      </c>
      <c r="K60" s="160"/>
    </row>
    <row r="61" spans="2:47" s="8" customFormat="1" ht="19.899999999999999" customHeight="1">
      <c r="B61" s="154"/>
      <c r="C61" s="155"/>
      <c r="D61" s="156" t="s">
        <v>871</v>
      </c>
      <c r="E61" s="157"/>
      <c r="F61" s="157"/>
      <c r="G61" s="157"/>
      <c r="H61" s="157"/>
      <c r="I61" s="158"/>
      <c r="J61" s="159">
        <f>J107</f>
        <v>0</v>
      </c>
      <c r="K61" s="160"/>
    </row>
    <row r="62" spans="2:47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47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20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20" s="1" customFormat="1" ht="36.950000000000003" customHeight="1">
      <c r="B68" s="39"/>
      <c r="C68" s="60" t="s">
        <v>107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20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20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20" s="1" customFormat="1" ht="16.5" customHeight="1">
      <c r="B71" s="39"/>
      <c r="C71" s="61"/>
      <c r="D71" s="61"/>
      <c r="E71" s="367" t="str">
        <f>E7</f>
        <v>A204 Cyklotrasa Cholupice - Dolní Břežany, č. akce 2950 116</v>
      </c>
      <c r="F71" s="368"/>
      <c r="G71" s="368"/>
      <c r="H71" s="368"/>
      <c r="I71" s="161"/>
      <c r="J71" s="61"/>
      <c r="K71" s="61"/>
      <c r="L71" s="59"/>
    </row>
    <row r="72" spans="2:20" s="1" customFormat="1" ht="14.45" customHeight="1">
      <c r="B72" s="39"/>
      <c r="C72" s="63" t="s">
        <v>98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20" s="1" customFormat="1" ht="17.25" customHeight="1">
      <c r="B73" s="39"/>
      <c r="C73" s="61"/>
      <c r="D73" s="61"/>
      <c r="E73" s="342" t="str">
        <f>E9</f>
        <v>VRN - Vedlejší rozpočtové náklady</v>
      </c>
      <c r="F73" s="369"/>
      <c r="G73" s="369"/>
      <c r="H73" s="369"/>
      <c r="I73" s="161"/>
      <c r="J73" s="61"/>
      <c r="K73" s="61"/>
      <c r="L73" s="59"/>
    </row>
    <row r="74" spans="2:20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20" s="1" customFormat="1" ht="18" customHeight="1">
      <c r="B75" s="39"/>
      <c r="C75" s="63" t="s">
        <v>23</v>
      </c>
      <c r="D75" s="61"/>
      <c r="E75" s="61"/>
      <c r="F75" s="162" t="str">
        <f>F12</f>
        <v>Praha 12</v>
      </c>
      <c r="G75" s="61"/>
      <c r="H75" s="61"/>
      <c r="I75" s="163" t="s">
        <v>25</v>
      </c>
      <c r="J75" s="71" t="str">
        <f>IF(J12="","",J12)</f>
        <v>16. 2. 2018</v>
      </c>
      <c r="K75" s="61"/>
      <c r="L75" s="59"/>
    </row>
    <row r="76" spans="2:20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1" customFormat="1">
      <c r="B77" s="39"/>
      <c r="C77" s="63" t="s">
        <v>27</v>
      </c>
      <c r="D77" s="61"/>
      <c r="E77" s="61"/>
      <c r="F77" s="162" t="str">
        <f>E15</f>
        <v>Technická správa komunikací hlavního města Prahy</v>
      </c>
      <c r="G77" s="61"/>
      <c r="H77" s="61"/>
      <c r="I77" s="163" t="s">
        <v>33</v>
      </c>
      <c r="J77" s="162" t="str">
        <f>E21</f>
        <v>AGA – Letiště, s.r.o.</v>
      </c>
      <c r="K77" s="61"/>
      <c r="L77" s="59"/>
    </row>
    <row r="78" spans="2:20" s="1" customFormat="1" ht="14.45" customHeight="1">
      <c r="B78" s="39"/>
      <c r="C78" s="63" t="s">
        <v>31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20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108</v>
      </c>
      <c r="D80" s="166" t="s">
        <v>57</v>
      </c>
      <c r="E80" s="166" t="s">
        <v>53</v>
      </c>
      <c r="F80" s="166" t="s">
        <v>109</v>
      </c>
      <c r="G80" s="166" t="s">
        <v>110</v>
      </c>
      <c r="H80" s="166" t="s">
        <v>111</v>
      </c>
      <c r="I80" s="167" t="s">
        <v>112</v>
      </c>
      <c r="J80" s="166" t="s">
        <v>102</v>
      </c>
      <c r="K80" s="168" t="s">
        <v>113</v>
      </c>
      <c r="L80" s="169"/>
      <c r="M80" s="79" t="s">
        <v>114</v>
      </c>
      <c r="N80" s="80" t="s">
        <v>42</v>
      </c>
      <c r="O80" s="80" t="s">
        <v>115</v>
      </c>
      <c r="P80" s="80" t="s">
        <v>116</v>
      </c>
      <c r="Q80" s="80" t="s">
        <v>117</v>
      </c>
      <c r="R80" s="80" t="s">
        <v>118</v>
      </c>
      <c r="S80" s="80" t="s">
        <v>119</v>
      </c>
      <c r="T80" s="81" t="s">
        <v>120</v>
      </c>
    </row>
    <row r="81" spans="2:65" s="1" customFormat="1" ht="29.25" customHeight="1">
      <c r="B81" s="39"/>
      <c r="C81" s="85" t="s">
        <v>103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</f>
        <v>0</v>
      </c>
      <c r="Q81" s="83"/>
      <c r="R81" s="171">
        <f>R82</f>
        <v>0</v>
      </c>
      <c r="S81" s="83"/>
      <c r="T81" s="172">
        <f>T82</f>
        <v>0</v>
      </c>
      <c r="AT81" s="22" t="s">
        <v>71</v>
      </c>
      <c r="AU81" s="22" t="s">
        <v>104</v>
      </c>
      <c r="BK81" s="173">
        <f>BK82</f>
        <v>0</v>
      </c>
    </row>
    <row r="82" spans="2:65" s="10" customFormat="1" ht="37.35" customHeight="1">
      <c r="B82" s="174"/>
      <c r="C82" s="175"/>
      <c r="D82" s="176" t="s">
        <v>71</v>
      </c>
      <c r="E82" s="177" t="s">
        <v>89</v>
      </c>
      <c r="F82" s="177" t="s">
        <v>90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P83+P97+P104+P107</f>
        <v>0</v>
      </c>
      <c r="Q82" s="182"/>
      <c r="R82" s="183">
        <f>R83+R97+R104+R107</f>
        <v>0</v>
      </c>
      <c r="S82" s="182"/>
      <c r="T82" s="184">
        <f>T83+T97+T104+T107</f>
        <v>0</v>
      </c>
      <c r="AR82" s="185" t="s">
        <v>167</v>
      </c>
      <c r="AT82" s="186" t="s">
        <v>71</v>
      </c>
      <c r="AU82" s="186" t="s">
        <v>72</v>
      </c>
      <c r="AY82" s="185" t="s">
        <v>123</v>
      </c>
      <c r="BK82" s="187">
        <f>BK83+BK97+BK104+BK107</f>
        <v>0</v>
      </c>
    </row>
    <row r="83" spans="2:65" s="10" customFormat="1" ht="19.899999999999999" customHeight="1">
      <c r="B83" s="174"/>
      <c r="C83" s="175"/>
      <c r="D83" s="176" t="s">
        <v>71</v>
      </c>
      <c r="E83" s="188" t="s">
        <v>872</v>
      </c>
      <c r="F83" s="188" t="s">
        <v>873</v>
      </c>
      <c r="G83" s="175"/>
      <c r="H83" s="175"/>
      <c r="I83" s="178"/>
      <c r="J83" s="189">
        <f>BK83</f>
        <v>0</v>
      </c>
      <c r="K83" s="175"/>
      <c r="L83" s="180"/>
      <c r="M83" s="181"/>
      <c r="N83" s="182"/>
      <c r="O83" s="182"/>
      <c r="P83" s="183">
        <f>SUM(P84:P96)</f>
        <v>0</v>
      </c>
      <c r="Q83" s="182"/>
      <c r="R83" s="183">
        <f>SUM(R84:R96)</f>
        <v>0</v>
      </c>
      <c r="S83" s="182"/>
      <c r="T83" s="184">
        <f>SUM(T84:T96)</f>
        <v>0</v>
      </c>
      <c r="AR83" s="185" t="s">
        <v>167</v>
      </c>
      <c r="AT83" s="186" t="s">
        <v>71</v>
      </c>
      <c r="AU83" s="186" t="s">
        <v>80</v>
      </c>
      <c r="AY83" s="185" t="s">
        <v>123</v>
      </c>
      <c r="BK83" s="187">
        <f>SUM(BK84:BK96)</f>
        <v>0</v>
      </c>
    </row>
    <row r="84" spans="2:65" s="1" customFormat="1" ht="16.5" customHeight="1">
      <c r="B84" s="39"/>
      <c r="C84" s="190" t="s">
        <v>80</v>
      </c>
      <c r="D84" s="190" t="s">
        <v>125</v>
      </c>
      <c r="E84" s="191" t="s">
        <v>874</v>
      </c>
      <c r="F84" s="192" t="s">
        <v>875</v>
      </c>
      <c r="G84" s="193" t="s">
        <v>876</v>
      </c>
      <c r="H84" s="194">
        <v>1</v>
      </c>
      <c r="I84" s="195"/>
      <c r="J84" s="196">
        <f>ROUND(I84*H84,2)</f>
        <v>0</v>
      </c>
      <c r="K84" s="192" t="s">
        <v>129</v>
      </c>
      <c r="L84" s="59"/>
      <c r="M84" s="197" t="s">
        <v>21</v>
      </c>
      <c r="N84" s="198" t="s">
        <v>43</v>
      </c>
      <c r="O84" s="40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2" t="s">
        <v>877</v>
      </c>
      <c r="AT84" s="22" t="s">
        <v>125</v>
      </c>
      <c r="AU84" s="22" t="s">
        <v>82</v>
      </c>
      <c r="AY84" s="22" t="s">
        <v>123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2" t="s">
        <v>80</v>
      </c>
      <c r="BK84" s="201">
        <f>ROUND(I84*H84,2)</f>
        <v>0</v>
      </c>
      <c r="BL84" s="22" t="s">
        <v>877</v>
      </c>
      <c r="BM84" s="22" t="s">
        <v>878</v>
      </c>
    </row>
    <row r="85" spans="2:65" s="1" customFormat="1" ht="13.5">
      <c r="B85" s="39"/>
      <c r="C85" s="61"/>
      <c r="D85" s="202" t="s">
        <v>132</v>
      </c>
      <c r="E85" s="61"/>
      <c r="F85" s="203" t="s">
        <v>875</v>
      </c>
      <c r="G85" s="61"/>
      <c r="H85" s="61"/>
      <c r="I85" s="161"/>
      <c r="J85" s="61"/>
      <c r="K85" s="61"/>
      <c r="L85" s="59"/>
      <c r="M85" s="204"/>
      <c r="N85" s="40"/>
      <c r="O85" s="40"/>
      <c r="P85" s="40"/>
      <c r="Q85" s="40"/>
      <c r="R85" s="40"/>
      <c r="S85" s="40"/>
      <c r="T85" s="76"/>
      <c r="AT85" s="22" t="s">
        <v>132</v>
      </c>
      <c r="AU85" s="22" t="s">
        <v>82</v>
      </c>
    </row>
    <row r="86" spans="2:65" s="12" customFormat="1" ht="13.5">
      <c r="B86" s="215"/>
      <c r="C86" s="216"/>
      <c r="D86" s="202" t="s">
        <v>134</v>
      </c>
      <c r="E86" s="217" t="s">
        <v>21</v>
      </c>
      <c r="F86" s="218" t="s">
        <v>879</v>
      </c>
      <c r="G86" s="216"/>
      <c r="H86" s="219">
        <v>1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134</v>
      </c>
      <c r="AU86" s="225" t="s">
        <v>82</v>
      </c>
      <c r="AV86" s="12" t="s">
        <v>82</v>
      </c>
      <c r="AW86" s="12" t="s">
        <v>35</v>
      </c>
      <c r="AX86" s="12" t="s">
        <v>72</v>
      </c>
      <c r="AY86" s="225" t="s">
        <v>123</v>
      </c>
    </row>
    <row r="87" spans="2:65" s="1" customFormat="1" ht="16.5" customHeight="1">
      <c r="B87" s="39"/>
      <c r="C87" s="190" t="s">
        <v>82</v>
      </c>
      <c r="D87" s="190" t="s">
        <v>125</v>
      </c>
      <c r="E87" s="191" t="s">
        <v>880</v>
      </c>
      <c r="F87" s="192" t="s">
        <v>881</v>
      </c>
      <c r="G87" s="193" t="s">
        <v>876</v>
      </c>
      <c r="H87" s="194">
        <v>1</v>
      </c>
      <c r="I87" s="195"/>
      <c r="J87" s="196">
        <f>ROUND(I87*H87,2)</f>
        <v>0</v>
      </c>
      <c r="K87" s="192" t="s">
        <v>129</v>
      </c>
      <c r="L87" s="59"/>
      <c r="M87" s="197" t="s">
        <v>21</v>
      </c>
      <c r="N87" s="198" t="s">
        <v>43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877</v>
      </c>
      <c r="AT87" s="22" t="s">
        <v>125</v>
      </c>
      <c r="AU87" s="22" t="s">
        <v>82</v>
      </c>
      <c r="AY87" s="22" t="s">
        <v>123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80</v>
      </c>
      <c r="BK87" s="201">
        <f>ROUND(I87*H87,2)</f>
        <v>0</v>
      </c>
      <c r="BL87" s="22" t="s">
        <v>877</v>
      </c>
      <c r="BM87" s="22" t="s">
        <v>882</v>
      </c>
    </row>
    <row r="88" spans="2:65" s="1" customFormat="1" ht="13.5">
      <c r="B88" s="39"/>
      <c r="C88" s="61"/>
      <c r="D88" s="202" t="s">
        <v>132</v>
      </c>
      <c r="E88" s="61"/>
      <c r="F88" s="203" t="s">
        <v>881</v>
      </c>
      <c r="G88" s="61"/>
      <c r="H88" s="61"/>
      <c r="I88" s="161"/>
      <c r="J88" s="61"/>
      <c r="K88" s="61"/>
      <c r="L88" s="59"/>
      <c r="M88" s="204"/>
      <c r="N88" s="40"/>
      <c r="O88" s="40"/>
      <c r="P88" s="40"/>
      <c r="Q88" s="40"/>
      <c r="R88" s="40"/>
      <c r="S88" s="40"/>
      <c r="T88" s="76"/>
      <c r="AT88" s="22" t="s">
        <v>132</v>
      </c>
      <c r="AU88" s="22" t="s">
        <v>82</v>
      </c>
    </row>
    <row r="89" spans="2:65" s="1" customFormat="1" ht="16.5" customHeight="1">
      <c r="B89" s="39"/>
      <c r="C89" s="190" t="s">
        <v>148</v>
      </c>
      <c r="D89" s="190" t="s">
        <v>125</v>
      </c>
      <c r="E89" s="191" t="s">
        <v>883</v>
      </c>
      <c r="F89" s="192" t="s">
        <v>884</v>
      </c>
      <c r="G89" s="193" t="s">
        <v>876</v>
      </c>
      <c r="H89" s="194">
        <v>1</v>
      </c>
      <c r="I89" s="195"/>
      <c r="J89" s="196">
        <f>ROUND(I89*H89,2)</f>
        <v>0</v>
      </c>
      <c r="K89" s="192" t="s">
        <v>129</v>
      </c>
      <c r="L89" s="59"/>
      <c r="M89" s="197" t="s">
        <v>21</v>
      </c>
      <c r="N89" s="198" t="s">
        <v>43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2" t="s">
        <v>877</v>
      </c>
      <c r="AT89" s="22" t="s">
        <v>125</v>
      </c>
      <c r="AU89" s="22" t="s">
        <v>82</v>
      </c>
      <c r="AY89" s="22" t="s">
        <v>123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2" t="s">
        <v>80</v>
      </c>
      <c r="BK89" s="201">
        <f>ROUND(I89*H89,2)</f>
        <v>0</v>
      </c>
      <c r="BL89" s="22" t="s">
        <v>877</v>
      </c>
      <c r="BM89" s="22" t="s">
        <v>885</v>
      </c>
    </row>
    <row r="90" spans="2:65" s="1" customFormat="1" ht="13.5">
      <c r="B90" s="39"/>
      <c r="C90" s="61"/>
      <c r="D90" s="202" t="s">
        <v>132</v>
      </c>
      <c r="E90" s="61"/>
      <c r="F90" s="203" t="s">
        <v>884</v>
      </c>
      <c r="G90" s="61"/>
      <c r="H90" s="61"/>
      <c r="I90" s="161"/>
      <c r="J90" s="61"/>
      <c r="K90" s="61"/>
      <c r="L90" s="59"/>
      <c r="M90" s="204"/>
      <c r="N90" s="40"/>
      <c r="O90" s="40"/>
      <c r="P90" s="40"/>
      <c r="Q90" s="40"/>
      <c r="R90" s="40"/>
      <c r="S90" s="40"/>
      <c r="T90" s="76"/>
      <c r="AT90" s="22" t="s">
        <v>132</v>
      </c>
      <c r="AU90" s="22" t="s">
        <v>82</v>
      </c>
    </row>
    <row r="91" spans="2:65" s="12" customFormat="1" ht="13.5">
      <c r="B91" s="215"/>
      <c r="C91" s="216"/>
      <c r="D91" s="202" t="s">
        <v>134</v>
      </c>
      <c r="E91" s="217" t="s">
        <v>21</v>
      </c>
      <c r="F91" s="218" t="s">
        <v>886</v>
      </c>
      <c r="G91" s="216"/>
      <c r="H91" s="219">
        <v>1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134</v>
      </c>
      <c r="AU91" s="225" t="s">
        <v>82</v>
      </c>
      <c r="AV91" s="12" t="s">
        <v>82</v>
      </c>
      <c r="AW91" s="12" t="s">
        <v>35</v>
      </c>
      <c r="AX91" s="12" t="s">
        <v>72</v>
      </c>
      <c r="AY91" s="225" t="s">
        <v>123</v>
      </c>
    </row>
    <row r="92" spans="2:65" s="1" customFormat="1" ht="16.5" customHeight="1">
      <c r="B92" s="39"/>
      <c r="C92" s="190" t="s">
        <v>130</v>
      </c>
      <c r="D92" s="190" t="s">
        <v>125</v>
      </c>
      <c r="E92" s="191" t="s">
        <v>887</v>
      </c>
      <c r="F92" s="192" t="s">
        <v>888</v>
      </c>
      <c r="G92" s="193" t="s">
        <v>876</v>
      </c>
      <c r="H92" s="194">
        <v>1</v>
      </c>
      <c r="I92" s="195"/>
      <c r="J92" s="196">
        <f>ROUND(I92*H92,2)</f>
        <v>0</v>
      </c>
      <c r="K92" s="192" t="s">
        <v>129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2" t="s">
        <v>877</v>
      </c>
      <c r="AT92" s="22" t="s">
        <v>125</v>
      </c>
      <c r="AU92" s="22" t="s">
        <v>82</v>
      </c>
      <c r="AY92" s="22" t="s">
        <v>123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877</v>
      </c>
      <c r="BM92" s="22" t="s">
        <v>889</v>
      </c>
    </row>
    <row r="93" spans="2:65" s="1" customFormat="1" ht="13.5">
      <c r="B93" s="39"/>
      <c r="C93" s="61"/>
      <c r="D93" s="202" t="s">
        <v>132</v>
      </c>
      <c r="E93" s="61"/>
      <c r="F93" s="203" t="s">
        <v>888</v>
      </c>
      <c r="G93" s="61"/>
      <c r="H93" s="61"/>
      <c r="I93" s="161"/>
      <c r="J93" s="61"/>
      <c r="K93" s="61"/>
      <c r="L93" s="59"/>
      <c r="M93" s="204"/>
      <c r="N93" s="40"/>
      <c r="O93" s="40"/>
      <c r="P93" s="40"/>
      <c r="Q93" s="40"/>
      <c r="R93" s="40"/>
      <c r="S93" s="40"/>
      <c r="T93" s="76"/>
      <c r="AT93" s="22" t="s">
        <v>132</v>
      </c>
      <c r="AU93" s="22" t="s">
        <v>82</v>
      </c>
    </row>
    <row r="94" spans="2:65" s="12" customFormat="1" ht="13.5">
      <c r="B94" s="215"/>
      <c r="C94" s="216"/>
      <c r="D94" s="202" t="s">
        <v>134</v>
      </c>
      <c r="E94" s="217" t="s">
        <v>21</v>
      </c>
      <c r="F94" s="218" t="s">
        <v>890</v>
      </c>
      <c r="G94" s="216"/>
      <c r="H94" s="219">
        <v>1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134</v>
      </c>
      <c r="AU94" s="225" t="s">
        <v>82</v>
      </c>
      <c r="AV94" s="12" t="s">
        <v>82</v>
      </c>
      <c r="AW94" s="12" t="s">
        <v>35</v>
      </c>
      <c r="AX94" s="12" t="s">
        <v>72</v>
      </c>
      <c r="AY94" s="225" t="s">
        <v>123</v>
      </c>
    </row>
    <row r="95" spans="2:65" s="1" customFormat="1" ht="16.5" customHeight="1">
      <c r="B95" s="39"/>
      <c r="C95" s="190" t="s">
        <v>167</v>
      </c>
      <c r="D95" s="190" t="s">
        <v>125</v>
      </c>
      <c r="E95" s="191" t="s">
        <v>891</v>
      </c>
      <c r="F95" s="192" t="s">
        <v>892</v>
      </c>
      <c r="G95" s="193" t="s">
        <v>876</v>
      </c>
      <c r="H95" s="194">
        <v>1</v>
      </c>
      <c r="I95" s="195"/>
      <c r="J95" s="196">
        <f>ROUND(I95*H95,2)</f>
        <v>0</v>
      </c>
      <c r="K95" s="192" t="s">
        <v>129</v>
      </c>
      <c r="L95" s="59"/>
      <c r="M95" s="197" t="s">
        <v>21</v>
      </c>
      <c r="N95" s="198" t="s">
        <v>43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2" t="s">
        <v>877</v>
      </c>
      <c r="AT95" s="22" t="s">
        <v>125</v>
      </c>
      <c r="AU95" s="22" t="s">
        <v>82</v>
      </c>
      <c r="AY95" s="22" t="s">
        <v>123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2" t="s">
        <v>80</v>
      </c>
      <c r="BK95" s="201">
        <f>ROUND(I95*H95,2)</f>
        <v>0</v>
      </c>
      <c r="BL95" s="22" t="s">
        <v>877</v>
      </c>
      <c r="BM95" s="22" t="s">
        <v>893</v>
      </c>
    </row>
    <row r="96" spans="2:65" s="1" customFormat="1" ht="13.5">
      <c r="B96" s="39"/>
      <c r="C96" s="61"/>
      <c r="D96" s="202" t="s">
        <v>132</v>
      </c>
      <c r="E96" s="61"/>
      <c r="F96" s="203" t="s">
        <v>892</v>
      </c>
      <c r="G96" s="61"/>
      <c r="H96" s="61"/>
      <c r="I96" s="161"/>
      <c r="J96" s="61"/>
      <c r="K96" s="61"/>
      <c r="L96" s="59"/>
      <c r="M96" s="204"/>
      <c r="N96" s="40"/>
      <c r="O96" s="40"/>
      <c r="P96" s="40"/>
      <c r="Q96" s="40"/>
      <c r="R96" s="40"/>
      <c r="S96" s="40"/>
      <c r="T96" s="76"/>
      <c r="AT96" s="22" t="s">
        <v>132</v>
      </c>
      <c r="AU96" s="22" t="s">
        <v>82</v>
      </c>
    </row>
    <row r="97" spans="2:65" s="10" customFormat="1" ht="29.85" customHeight="1">
      <c r="B97" s="174"/>
      <c r="C97" s="175"/>
      <c r="D97" s="176" t="s">
        <v>71</v>
      </c>
      <c r="E97" s="188" t="s">
        <v>894</v>
      </c>
      <c r="F97" s="188" t="s">
        <v>895</v>
      </c>
      <c r="G97" s="175"/>
      <c r="H97" s="175"/>
      <c r="I97" s="178"/>
      <c r="J97" s="189">
        <f>BK97</f>
        <v>0</v>
      </c>
      <c r="K97" s="175"/>
      <c r="L97" s="180"/>
      <c r="M97" s="181"/>
      <c r="N97" s="182"/>
      <c r="O97" s="182"/>
      <c r="P97" s="183">
        <f>SUM(P98:P103)</f>
        <v>0</v>
      </c>
      <c r="Q97" s="182"/>
      <c r="R97" s="183">
        <f>SUM(R98:R103)</f>
        <v>0</v>
      </c>
      <c r="S97" s="182"/>
      <c r="T97" s="184">
        <f>SUM(T98:T103)</f>
        <v>0</v>
      </c>
      <c r="AR97" s="185" t="s">
        <v>167</v>
      </c>
      <c r="AT97" s="186" t="s">
        <v>71</v>
      </c>
      <c r="AU97" s="186" t="s">
        <v>80</v>
      </c>
      <c r="AY97" s="185" t="s">
        <v>123</v>
      </c>
      <c r="BK97" s="187">
        <f>SUM(BK98:BK103)</f>
        <v>0</v>
      </c>
    </row>
    <row r="98" spans="2:65" s="1" customFormat="1" ht="16.5" customHeight="1">
      <c r="B98" s="39"/>
      <c r="C98" s="190" t="s">
        <v>174</v>
      </c>
      <c r="D98" s="190" t="s">
        <v>125</v>
      </c>
      <c r="E98" s="191" t="s">
        <v>896</v>
      </c>
      <c r="F98" s="192" t="s">
        <v>895</v>
      </c>
      <c r="G98" s="193" t="s">
        <v>876</v>
      </c>
      <c r="H98" s="194">
        <v>1</v>
      </c>
      <c r="I98" s="195"/>
      <c r="J98" s="196">
        <f>ROUND(I98*H98,2)</f>
        <v>0</v>
      </c>
      <c r="K98" s="192" t="s">
        <v>129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877</v>
      </c>
      <c r="AT98" s="22" t="s">
        <v>125</v>
      </c>
      <c r="AU98" s="22" t="s">
        <v>82</v>
      </c>
      <c r="AY98" s="22" t="s">
        <v>123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877</v>
      </c>
      <c r="BM98" s="22" t="s">
        <v>897</v>
      </c>
    </row>
    <row r="99" spans="2:65" s="1" customFormat="1" ht="13.5">
      <c r="B99" s="39"/>
      <c r="C99" s="61"/>
      <c r="D99" s="202" t="s">
        <v>132</v>
      </c>
      <c r="E99" s="61"/>
      <c r="F99" s="203" t="s">
        <v>895</v>
      </c>
      <c r="G99" s="61"/>
      <c r="H99" s="61"/>
      <c r="I99" s="161"/>
      <c r="J99" s="61"/>
      <c r="K99" s="61"/>
      <c r="L99" s="59"/>
      <c r="M99" s="204"/>
      <c r="N99" s="40"/>
      <c r="O99" s="40"/>
      <c r="P99" s="40"/>
      <c r="Q99" s="40"/>
      <c r="R99" s="40"/>
      <c r="S99" s="40"/>
      <c r="T99" s="76"/>
      <c r="AT99" s="22" t="s">
        <v>132</v>
      </c>
      <c r="AU99" s="22" t="s">
        <v>82</v>
      </c>
    </row>
    <row r="100" spans="2:65" s="12" customFormat="1" ht="13.5">
      <c r="B100" s="215"/>
      <c r="C100" s="216"/>
      <c r="D100" s="202" t="s">
        <v>134</v>
      </c>
      <c r="E100" s="217" t="s">
        <v>21</v>
      </c>
      <c r="F100" s="218" t="s">
        <v>898</v>
      </c>
      <c r="G100" s="216"/>
      <c r="H100" s="219">
        <v>1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134</v>
      </c>
      <c r="AU100" s="225" t="s">
        <v>82</v>
      </c>
      <c r="AV100" s="12" t="s">
        <v>82</v>
      </c>
      <c r="AW100" s="12" t="s">
        <v>35</v>
      </c>
      <c r="AX100" s="12" t="s">
        <v>72</v>
      </c>
      <c r="AY100" s="225" t="s">
        <v>123</v>
      </c>
    </row>
    <row r="101" spans="2:65" s="1" customFormat="1" ht="16.5" customHeight="1">
      <c r="B101" s="39"/>
      <c r="C101" s="190" t="s">
        <v>180</v>
      </c>
      <c r="D101" s="190" t="s">
        <v>125</v>
      </c>
      <c r="E101" s="191" t="s">
        <v>899</v>
      </c>
      <c r="F101" s="192" t="s">
        <v>900</v>
      </c>
      <c r="G101" s="193" t="s">
        <v>876</v>
      </c>
      <c r="H101" s="194">
        <v>1</v>
      </c>
      <c r="I101" s="195"/>
      <c r="J101" s="196">
        <f>ROUND(I101*H101,2)</f>
        <v>0</v>
      </c>
      <c r="K101" s="192" t="s">
        <v>129</v>
      </c>
      <c r="L101" s="59"/>
      <c r="M101" s="197" t="s">
        <v>21</v>
      </c>
      <c r="N101" s="198" t="s">
        <v>43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877</v>
      </c>
      <c r="AT101" s="22" t="s">
        <v>125</v>
      </c>
      <c r="AU101" s="22" t="s">
        <v>82</v>
      </c>
      <c r="AY101" s="22" t="s">
        <v>123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80</v>
      </c>
      <c r="BK101" s="201">
        <f>ROUND(I101*H101,2)</f>
        <v>0</v>
      </c>
      <c r="BL101" s="22" t="s">
        <v>877</v>
      </c>
      <c r="BM101" s="22" t="s">
        <v>901</v>
      </c>
    </row>
    <row r="102" spans="2:65" s="1" customFormat="1" ht="13.5">
      <c r="B102" s="39"/>
      <c r="C102" s="61"/>
      <c r="D102" s="202" t="s">
        <v>132</v>
      </c>
      <c r="E102" s="61"/>
      <c r="F102" s="203" t="s">
        <v>900</v>
      </c>
      <c r="G102" s="61"/>
      <c r="H102" s="61"/>
      <c r="I102" s="161"/>
      <c r="J102" s="61"/>
      <c r="K102" s="61"/>
      <c r="L102" s="59"/>
      <c r="M102" s="204"/>
      <c r="N102" s="40"/>
      <c r="O102" s="40"/>
      <c r="P102" s="40"/>
      <c r="Q102" s="40"/>
      <c r="R102" s="40"/>
      <c r="S102" s="40"/>
      <c r="T102" s="76"/>
      <c r="AT102" s="22" t="s">
        <v>132</v>
      </c>
      <c r="AU102" s="22" t="s">
        <v>82</v>
      </c>
    </row>
    <row r="103" spans="2:65" s="12" customFormat="1" ht="13.5">
      <c r="B103" s="215"/>
      <c r="C103" s="216"/>
      <c r="D103" s="202" t="s">
        <v>134</v>
      </c>
      <c r="E103" s="217" t="s">
        <v>21</v>
      </c>
      <c r="F103" s="218" t="s">
        <v>902</v>
      </c>
      <c r="G103" s="216"/>
      <c r="H103" s="219">
        <v>1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134</v>
      </c>
      <c r="AU103" s="225" t="s">
        <v>82</v>
      </c>
      <c r="AV103" s="12" t="s">
        <v>82</v>
      </c>
      <c r="AW103" s="12" t="s">
        <v>35</v>
      </c>
      <c r="AX103" s="12" t="s">
        <v>72</v>
      </c>
      <c r="AY103" s="225" t="s">
        <v>123</v>
      </c>
    </row>
    <row r="104" spans="2:65" s="10" customFormat="1" ht="29.85" customHeight="1">
      <c r="B104" s="174"/>
      <c r="C104" s="175"/>
      <c r="D104" s="176" t="s">
        <v>71</v>
      </c>
      <c r="E104" s="188" t="s">
        <v>903</v>
      </c>
      <c r="F104" s="188" t="s">
        <v>904</v>
      </c>
      <c r="G104" s="175"/>
      <c r="H104" s="175"/>
      <c r="I104" s="178"/>
      <c r="J104" s="189">
        <f>BK104</f>
        <v>0</v>
      </c>
      <c r="K104" s="175"/>
      <c r="L104" s="180"/>
      <c r="M104" s="181"/>
      <c r="N104" s="182"/>
      <c r="O104" s="182"/>
      <c r="P104" s="183">
        <f>SUM(P105:P106)</f>
        <v>0</v>
      </c>
      <c r="Q104" s="182"/>
      <c r="R104" s="183">
        <f>SUM(R105:R106)</f>
        <v>0</v>
      </c>
      <c r="S104" s="182"/>
      <c r="T104" s="184">
        <f>SUM(T105:T106)</f>
        <v>0</v>
      </c>
      <c r="AR104" s="185" t="s">
        <v>167</v>
      </c>
      <c r="AT104" s="186" t="s">
        <v>71</v>
      </c>
      <c r="AU104" s="186" t="s">
        <v>80</v>
      </c>
      <c r="AY104" s="185" t="s">
        <v>123</v>
      </c>
      <c r="BK104" s="187">
        <f>SUM(BK105:BK106)</f>
        <v>0</v>
      </c>
    </row>
    <row r="105" spans="2:65" s="1" customFormat="1" ht="16.5" customHeight="1">
      <c r="B105" s="39"/>
      <c r="C105" s="190" t="s">
        <v>186</v>
      </c>
      <c r="D105" s="190" t="s">
        <v>125</v>
      </c>
      <c r="E105" s="191" t="s">
        <v>905</v>
      </c>
      <c r="F105" s="192" t="s">
        <v>904</v>
      </c>
      <c r="G105" s="193" t="s">
        <v>876</v>
      </c>
      <c r="H105" s="194">
        <v>1</v>
      </c>
      <c r="I105" s="195"/>
      <c r="J105" s="196">
        <f>ROUND(I105*H105,2)</f>
        <v>0</v>
      </c>
      <c r="K105" s="192" t="s">
        <v>129</v>
      </c>
      <c r="L105" s="59"/>
      <c r="M105" s="197" t="s">
        <v>21</v>
      </c>
      <c r="N105" s="198" t="s">
        <v>43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877</v>
      </c>
      <c r="AT105" s="22" t="s">
        <v>125</v>
      </c>
      <c r="AU105" s="22" t="s">
        <v>82</v>
      </c>
      <c r="AY105" s="22" t="s">
        <v>123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80</v>
      </c>
      <c r="BK105" s="201">
        <f>ROUND(I105*H105,2)</f>
        <v>0</v>
      </c>
      <c r="BL105" s="22" t="s">
        <v>877</v>
      </c>
      <c r="BM105" s="22" t="s">
        <v>906</v>
      </c>
    </row>
    <row r="106" spans="2:65" s="1" customFormat="1" ht="13.5">
      <c r="B106" s="39"/>
      <c r="C106" s="61"/>
      <c r="D106" s="202" t="s">
        <v>132</v>
      </c>
      <c r="E106" s="61"/>
      <c r="F106" s="203" t="s">
        <v>904</v>
      </c>
      <c r="G106" s="61"/>
      <c r="H106" s="61"/>
      <c r="I106" s="161"/>
      <c r="J106" s="61"/>
      <c r="K106" s="61"/>
      <c r="L106" s="59"/>
      <c r="M106" s="204"/>
      <c r="N106" s="40"/>
      <c r="O106" s="40"/>
      <c r="P106" s="40"/>
      <c r="Q106" s="40"/>
      <c r="R106" s="40"/>
      <c r="S106" s="40"/>
      <c r="T106" s="76"/>
      <c r="AT106" s="22" t="s">
        <v>132</v>
      </c>
      <c r="AU106" s="22" t="s">
        <v>82</v>
      </c>
    </row>
    <row r="107" spans="2:65" s="10" customFormat="1" ht="29.85" customHeight="1">
      <c r="B107" s="174"/>
      <c r="C107" s="175"/>
      <c r="D107" s="176" t="s">
        <v>71</v>
      </c>
      <c r="E107" s="188" t="s">
        <v>907</v>
      </c>
      <c r="F107" s="188" t="s">
        <v>908</v>
      </c>
      <c r="G107" s="175"/>
      <c r="H107" s="175"/>
      <c r="I107" s="178"/>
      <c r="J107" s="189">
        <f>BK107</f>
        <v>0</v>
      </c>
      <c r="K107" s="175"/>
      <c r="L107" s="180"/>
      <c r="M107" s="181"/>
      <c r="N107" s="182"/>
      <c r="O107" s="182"/>
      <c r="P107" s="183">
        <f>SUM(P108:P110)</f>
        <v>0</v>
      </c>
      <c r="Q107" s="182"/>
      <c r="R107" s="183">
        <f>SUM(R108:R110)</f>
        <v>0</v>
      </c>
      <c r="S107" s="182"/>
      <c r="T107" s="184">
        <f>SUM(T108:T110)</f>
        <v>0</v>
      </c>
      <c r="AR107" s="185" t="s">
        <v>167</v>
      </c>
      <c r="AT107" s="186" t="s">
        <v>71</v>
      </c>
      <c r="AU107" s="186" t="s">
        <v>80</v>
      </c>
      <c r="AY107" s="185" t="s">
        <v>123</v>
      </c>
      <c r="BK107" s="187">
        <f>SUM(BK108:BK110)</f>
        <v>0</v>
      </c>
    </row>
    <row r="108" spans="2:65" s="1" customFormat="1" ht="16.5" customHeight="1">
      <c r="B108" s="39"/>
      <c r="C108" s="190" t="s">
        <v>193</v>
      </c>
      <c r="D108" s="190" t="s">
        <v>125</v>
      </c>
      <c r="E108" s="191" t="s">
        <v>909</v>
      </c>
      <c r="F108" s="192" t="s">
        <v>910</v>
      </c>
      <c r="G108" s="193" t="s">
        <v>876</v>
      </c>
      <c r="H108" s="194">
        <v>1</v>
      </c>
      <c r="I108" s="195"/>
      <c r="J108" s="196">
        <f>ROUND(I108*H108,2)</f>
        <v>0</v>
      </c>
      <c r="K108" s="192" t="s">
        <v>129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877</v>
      </c>
      <c r="AT108" s="22" t="s">
        <v>125</v>
      </c>
      <c r="AU108" s="22" t="s">
        <v>82</v>
      </c>
      <c r="AY108" s="22" t="s">
        <v>123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877</v>
      </c>
      <c r="BM108" s="22" t="s">
        <v>911</v>
      </c>
    </row>
    <row r="109" spans="2:65" s="1" customFormat="1" ht="13.5">
      <c r="B109" s="39"/>
      <c r="C109" s="61"/>
      <c r="D109" s="202" t="s">
        <v>132</v>
      </c>
      <c r="E109" s="61"/>
      <c r="F109" s="203" t="s">
        <v>910</v>
      </c>
      <c r="G109" s="61"/>
      <c r="H109" s="61"/>
      <c r="I109" s="161"/>
      <c r="J109" s="61"/>
      <c r="K109" s="61"/>
      <c r="L109" s="59"/>
      <c r="M109" s="204"/>
      <c r="N109" s="40"/>
      <c r="O109" s="40"/>
      <c r="P109" s="40"/>
      <c r="Q109" s="40"/>
      <c r="R109" s="40"/>
      <c r="S109" s="40"/>
      <c r="T109" s="76"/>
      <c r="AT109" s="22" t="s">
        <v>132</v>
      </c>
      <c r="AU109" s="22" t="s">
        <v>82</v>
      </c>
    </row>
    <row r="110" spans="2:65" s="12" customFormat="1" ht="13.5">
      <c r="B110" s="215"/>
      <c r="C110" s="216"/>
      <c r="D110" s="202" t="s">
        <v>134</v>
      </c>
      <c r="E110" s="217" t="s">
        <v>21</v>
      </c>
      <c r="F110" s="218" t="s">
        <v>912</v>
      </c>
      <c r="G110" s="216"/>
      <c r="H110" s="219">
        <v>1</v>
      </c>
      <c r="I110" s="220"/>
      <c r="J110" s="216"/>
      <c r="K110" s="216"/>
      <c r="L110" s="221"/>
      <c r="M110" s="243"/>
      <c r="N110" s="244"/>
      <c r="O110" s="244"/>
      <c r="P110" s="244"/>
      <c r="Q110" s="244"/>
      <c r="R110" s="244"/>
      <c r="S110" s="244"/>
      <c r="T110" s="245"/>
      <c r="AT110" s="225" t="s">
        <v>134</v>
      </c>
      <c r="AU110" s="225" t="s">
        <v>82</v>
      </c>
      <c r="AV110" s="12" t="s">
        <v>82</v>
      </c>
      <c r="AW110" s="12" t="s">
        <v>35</v>
      </c>
      <c r="AX110" s="12" t="s">
        <v>72</v>
      </c>
      <c r="AY110" s="225" t="s">
        <v>123</v>
      </c>
    </row>
    <row r="111" spans="2:65" s="1" customFormat="1" ht="6.95" customHeight="1">
      <c r="B111" s="54"/>
      <c r="C111" s="55"/>
      <c r="D111" s="55"/>
      <c r="E111" s="55"/>
      <c r="F111" s="55"/>
      <c r="G111" s="55"/>
      <c r="H111" s="55"/>
      <c r="I111" s="137"/>
      <c r="J111" s="55"/>
      <c r="K111" s="55"/>
      <c r="L111" s="59"/>
    </row>
  </sheetData>
  <sheetProtection algorithmName="SHA-512" hashValue="72K6Rq7XJJt/cHgJHSY4dEDaQSt76XRFpqNBUQTAl9jMzz10faDvbwOTMnmzCFfWjo/HZ5d4WV9GCwitSdEkuw==" saltValue="u9vk5qGuD4hNRJd0XZF5YlOmRLvqP5bAVw5om28L7lcTATiz2h6Lnznp5+TOP8P6hkNx0WfU6UuXDwXpEmFkPg==" spinCount="100000" sheet="1" objects="1" scenarios="1" formatColumns="0" formatRows="0" autoFilter="0"/>
  <autoFilter ref="C80:K11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6" customWidth="1"/>
    <col min="2" max="2" width="1.6640625" style="246" customWidth="1"/>
    <col min="3" max="4" width="5" style="246" customWidth="1"/>
    <col min="5" max="5" width="11.6640625" style="246" customWidth="1"/>
    <col min="6" max="6" width="9.1640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40625" style="246" customWidth="1"/>
  </cols>
  <sheetData>
    <row r="1" spans="2:1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3" customFormat="1" ht="45" customHeight="1">
      <c r="B3" s="250"/>
      <c r="C3" s="374" t="s">
        <v>913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914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7" t="s">
        <v>915</v>
      </c>
      <c r="D6" s="377"/>
      <c r="E6" s="377"/>
      <c r="F6" s="377"/>
      <c r="G6" s="377"/>
      <c r="H6" s="377"/>
      <c r="I6" s="377"/>
      <c r="J6" s="377"/>
      <c r="K6" s="253"/>
    </row>
    <row r="7" spans="2:11" ht="15" customHeight="1">
      <c r="B7" s="256"/>
      <c r="C7" s="377" t="s">
        <v>916</v>
      </c>
      <c r="D7" s="377"/>
      <c r="E7" s="377"/>
      <c r="F7" s="377"/>
      <c r="G7" s="377"/>
      <c r="H7" s="377"/>
      <c r="I7" s="377"/>
      <c r="J7" s="377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7" t="s">
        <v>917</v>
      </c>
      <c r="D9" s="377"/>
      <c r="E9" s="377"/>
      <c r="F9" s="377"/>
      <c r="G9" s="377"/>
      <c r="H9" s="377"/>
      <c r="I9" s="377"/>
      <c r="J9" s="377"/>
      <c r="K9" s="253"/>
    </row>
    <row r="10" spans="2:11" ht="15" customHeight="1">
      <c r="B10" s="256"/>
      <c r="C10" s="255"/>
      <c r="D10" s="377" t="s">
        <v>918</v>
      </c>
      <c r="E10" s="377"/>
      <c r="F10" s="377"/>
      <c r="G10" s="377"/>
      <c r="H10" s="377"/>
      <c r="I10" s="377"/>
      <c r="J10" s="377"/>
      <c r="K10" s="253"/>
    </row>
    <row r="11" spans="2:11" ht="15" customHeight="1">
      <c r="B11" s="256"/>
      <c r="C11" s="257"/>
      <c r="D11" s="377" t="s">
        <v>919</v>
      </c>
      <c r="E11" s="377"/>
      <c r="F11" s="377"/>
      <c r="G11" s="377"/>
      <c r="H11" s="377"/>
      <c r="I11" s="377"/>
      <c r="J11" s="377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7" t="s">
        <v>920</v>
      </c>
      <c r="E13" s="377"/>
      <c r="F13" s="377"/>
      <c r="G13" s="377"/>
      <c r="H13" s="377"/>
      <c r="I13" s="377"/>
      <c r="J13" s="377"/>
      <c r="K13" s="253"/>
    </row>
    <row r="14" spans="2:11" ht="15" customHeight="1">
      <c r="B14" s="256"/>
      <c r="C14" s="257"/>
      <c r="D14" s="377" t="s">
        <v>921</v>
      </c>
      <c r="E14" s="377"/>
      <c r="F14" s="377"/>
      <c r="G14" s="377"/>
      <c r="H14" s="377"/>
      <c r="I14" s="377"/>
      <c r="J14" s="377"/>
      <c r="K14" s="253"/>
    </row>
    <row r="15" spans="2:11" ht="15" customHeight="1">
      <c r="B15" s="256"/>
      <c r="C15" s="257"/>
      <c r="D15" s="377" t="s">
        <v>922</v>
      </c>
      <c r="E15" s="377"/>
      <c r="F15" s="377"/>
      <c r="G15" s="377"/>
      <c r="H15" s="377"/>
      <c r="I15" s="377"/>
      <c r="J15" s="377"/>
      <c r="K15" s="253"/>
    </row>
    <row r="16" spans="2:11" ht="15" customHeight="1">
      <c r="B16" s="256"/>
      <c r="C16" s="257"/>
      <c r="D16" s="257"/>
      <c r="E16" s="258" t="s">
        <v>79</v>
      </c>
      <c r="F16" s="377" t="s">
        <v>923</v>
      </c>
      <c r="G16" s="377"/>
      <c r="H16" s="377"/>
      <c r="I16" s="377"/>
      <c r="J16" s="377"/>
      <c r="K16" s="253"/>
    </row>
    <row r="17" spans="2:11" ht="15" customHeight="1">
      <c r="B17" s="256"/>
      <c r="C17" s="257"/>
      <c r="D17" s="257"/>
      <c r="E17" s="258" t="s">
        <v>924</v>
      </c>
      <c r="F17" s="377" t="s">
        <v>925</v>
      </c>
      <c r="G17" s="377"/>
      <c r="H17" s="377"/>
      <c r="I17" s="377"/>
      <c r="J17" s="377"/>
      <c r="K17" s="253"/>
    </row>
    <row r="18" spans="2:11" ht="15" customHeight="1">
      <c r="B18" s="256"/>
      <c r="C18" s="257"/>
      <c r="D18" s="257"/>
      <c r="E18" s="258" t="s">
        <v>926</v>
      </c>
      <c r="F18" s="377" t="s">
        <v>927</v>
      </c>
      <c r="G18" s="377"/>
      <c r="H18" s="377"/>
      <c r="I18" s="377"/>
      <c r="J18" s="377"/>
      <c r="K18" s="253"/>
    </row>
    <row r="19" spans="2:11" ht="15" customHeight="1">
      <c r="B19" s="256"/>
      <c r="C19" s="257"/>
      <c r="D19" s="257"/>
      <c r="E19" s="258" t="s">
        <v>928</v>
      </c>
      <c r="F19" s="377" t="s">
        <v>929</v>
      </c>
      <c r="G19" s="377"/>
      <c r="H19" s="377"/>
      <c r="I19" s="377"/>
      <c r="J19" s="377"/>
      <c r="K19" s="253"/>
    </row>
    <row r="20" spans="2:11" ht="15" customHeight="1">
      <c r="B20" s="256"/>
      <c r="C20" s="257"/>
      <c r="D20" s="257"/>
      <c r="E20" s="258" t="s">
        <v>930</v>
      </c>
      <c r="F20" s="377" t="s">
        <v>931</v>
      </c>
      <c r="G20" s="377"/>
      <c r="H20" s="377"/>
      <c r="I20" s="377"/>
      <c r="J20" s="377"/>
      <c r="K20" s="253"/>
    </row>
    <row r="21" spans="2:11" ht="15" customHeight="1">
      <c r="B21" s="256"/>
      <c r="C21" s="257"/>
      <c r="D21" s="257"/>
      <c r="E21" s="258" t="s">
        <v>932</v>
      </c>
      <c r="F21" s="377" t="s">
        <v>933</v>
      </c>
      <c r="G21" s="377"/>
      <c r="H21" s="377"/>
      <c r="I21" s="377"/>
      <c r="J21" s="377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7" t="s">
        <v>934</v>
      </c>
      <c r="D23" s="377"/>
      <c r="E23" s="377"/>
      <c r="F23" s="377"/>
      <c r="G23" s="377"/>
      <c r="H23" s="377"/>
      <c r="I23" s="377"/>
      <c r="J23" s="377"/>
      <c r="K23" s="253"/>
    </row>
    <row r="24" spans="2:11" ht="15" customHeight="1">
      <c r="B24" s="256"/>
      <c r="C24" s="377" t="s">
        <v>935</v>
      </c>
      <c r="D24" s="377"/>
      <c r="E24" s="377"/>
      <c r="F24" s="377"/>
      <c r="G24" s="377"/>
      <c r="H24" s="377"/>
      <c r="I24" s="377"/>
      <c r="J24" s="377"/>
      <c r="K24" s="253"/>
    </row>
    <row r="25" spans="2:11" ht="15" customHeight="1">
      <c r="B25" s="256"/>
      <c r="C25" s="255"/>
      <c r="D25" s="377" t="s">
        <v>936</v>
      </c>
      <c r="E25" s="377"/>
      <c r="F25" s="377"/>
      <c r="G25" s="377"/>
      <c r="H25" s="377"/>
      <c r="I25" s="377"/>
      <c r="J25" s="377"/>
      <c r="K25" s="253"/>
    </row>
    <row r="26" spans="2:11" ht="15" customHeight="1">
      <c r="B26" s="256"/>
      <c r="C26" s="257"/>
      <c r="D26" s="377" t="s">
        <v>937</v>
      </c>
      <c r="E26" s="377"/>
      <c r="F26" s="377"/>
      <c r="G26" s="377"/>
      <c r="H26" s="377"/>
      <c r="I26" s="377"/>
      <c r="J26" s="377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7" t="s">
        <v>938</v>
      </c>
      <c r="E28" s="377"/>
      <c r="F28" s="377"/>
      <c r="G28" s="377"/>
      <c r="H28" s="377"/>
      <c r="I28" s="377"/>
      <c r="J28" s="377"/>
      <c r="K28" s="253"/>
    </row>
    <row r="29" spans="2:11" ht="15" customHeight="1">
      <c r="B29" s="256"/>
      <c r="C29" s="257"/>
      <c r="D29" s="377" t="s">
        <v>939</v>
      </c>
      <c r="E29" s="377"/>
      <c r="F29" s="377"/>
      <c r="G29" s="377"/>
      <c r="H29" s="377"/>
      <c r="I29" s="377"/>
      <c r="J29" s="377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7" t="s">
        <v>940</v>
      </c>
      <c r="E31" s="377"/>
      <c r="F31" s="377"/>
      <c r="G31" s="377"/>
      <c r="H31" s="377"/>
      <c r="I31" s="377"/>
      <c r="J31" s="377"/>
      <c r="K31" s="253"/>
    </row>
    <row r="32" spans="2:11" ht="15" customHeight="1">
      <c r="B32" s="256"/>
      <c r="C32" s="257"/>
      <c r="D32" s="377" t="s">
        <v>941</v>
      </c>
      <c r="E32" s="377"/>
      <c r="F32" s="377"/>
      <c r="G32" s="377"/>
      <c r="H32" s="377"/>
      <c r="I32" s="377"/>
      <c r="J32" s="377"/>
      <c r="K32" s="253"/>
    </row>
    <row r="33" spans="2:11" ht="15" customHeight="1">
      <c r="B33" s="256"/>
      <c r="C33" s="257"/>
      <c r="D33" s="377" t="s">
        <v>942</v>
      </c>
      <c r="E33" s="377"/>
      <c r="F33" s="377"/>
      <c r="G33" s="377"/>
      <c r="H33" s="377"/>
      <c r="I33" s="377"/>
      <c r="J33" s="377"/>
      <c r="K33" s="253"/>
    </row>
    <row r="34" spans="2:11" ht="15" customHeight="1">
      <c r="B34" s="256"/>
      <c r="C34" s="257"/>
      <c r="D34" s="255"/>
      <c r="E34" s="259" t="s">
        <v>108</v>
      </c>
      <c r="F34" s="255"/>
      <c r="G34" s="377" t="s">
        <v>943</v>
      </c>
      <c r="H34" s="377"/>
      <c r="I34" s="377"/>
      <c r="J34" s="377"/>
      <c r="K34" s="253"/>
    </row>
    <row r="35" spans="2:11" ht="30.75" customHeight="1">
      <c r="B35" s="256"/>
      <c r="C35" s="257"/>
      <c r="D35" s="255"/>
      <c r="E35" s="259" t="s">
        <v>944</v>
      </c>
      <c r="F35" s="255"/>
      <c r="G35" s="377" t="s">
        <v>945</v>
      </c>
      <c r="H35" s="377"/>
      <c r="I35" s="377"/>
      <c r="J35" s="377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7" t="s">
        <v>946</v>
      </c>
      <c r="H36" s="377"/>
      <c r="I36" s="377"/>
      <c r="J36" s="377"/>
      <c r="K36" s="253"/>
    </row>
    <row r="37" spans="2:11" ht="15" customHeight="1">
      <c r="B37" s="256"/>
      <c r="C37" s="257"/>
      <c r="D37" s="255"/>
      <c r="E37" s="259" t="s">
        <v>109</v>
      </c>
      <c r="F37" s="255"/>
      <c r="G37" s="377" t="s">
        <v>947</v>
      </c>
      <c r="H37" s="377"/>
      <c r="I37" s="377"/>
      <c r="J37" s="377"/>
      <c r="K37" s="253"/>
    </row>
    <row r="38" spans="2:11" ht="15" customHeight="1">
      <c r="B38" s="256"/>
      <c r="C38" s="257"/>
      <c r="D38" s="255"/>
      <c r="E38" s="259" t="s">
        <v>110</v>
      </c>
      <c r="F38" s="255"/>
      <c r="G38" s="377" t="s">
        <v>948</v>
      </c>
      <c r="H38" s="377"/>
      <c r="I38" s="377"/>
      <c r="J38" s="377"/>
      <c r="K38" s="253"/>
    </row>
    <row r="39" spans="2:11" ht="15" customHeight="1">
      <c r="B39" s="256"/>
      <c r="C39" s="257"/>
      <c r="D39" s="255"/>
      <c r="E39" s="259" t="s">
        <v>111</v>
      </c>
      <c r="F39" s="255"/>
      <c r="G39" s="377" t="s">
        <v>949</v>
      </c>
      <c r="H39" s="377"/>
      <c r="I39" s="377"/>
      <c r="J39" s="377"/>
      <c r="K39" s="253"/>
    </row>
    <row r="40" spans="2:11" ht="15" customHeight="1">
      <c r="B40" s="256"/>
      <c r="C40" s="257"/>
      <c r="D40" s="255"/>
      <c r="E40" s="259" t="s">
        <v>950</v>
      </c>
      <c r="F40" s="255"/>
      <c r="G40" s="377" t="s">
        <v>951</v>
      </c>
      <c r="H40" s="377"/>
      <c r="I40" s="377"/>
      <c r="J40" s="377"/>
      <c r="K40" s="253"/>
    </row>
    <row r="41" spans="2:11" ht="15" customHeight="1">
      <c r="B41" s="256"/>
      <c r="C41" s="257"/>
      <c r="D41" s="255"/>
      <c r="E41" s="259"/>
      <c r="F41" s="255"/>
      <c r="G41" s="377" t="s">
        <v>952</v>
      </c>
      <c r="H41" s="377"/>
      <c r="I41" s="377"/>
      <c r="J41" s="377"/>
      <c r="K41" s="253"/>
    </row>
    <row r="42" spans="2:11" ht="15" customHeight="1">
      <c r="B42" s="256"/>
      <c r="C42" s="257"/>
      <c r="D42" s="255"/>
      <c r="E42" s="259" t="s">
        <v>953</v>
      </c>
      <c r="F42" s="255"/>
      <c r="G42" s="377" t="s">
        <v>954</v>
      </c>
      <c r="H42" s="377"/>
      <c r="I42" s="377"/>
      <c r="J42" s="377"/>
      <c r="K42" s="253"/>
    </row>
    <row r="43" spans="2:11" ht="15" customHeight="1">
      <c r="B43" s="256"/>
      <c r="C43" s="257"/>
      <c r="D43" s="255"/>
      <c r="E43" s="259" t="s">
        <v>113</v>
      </c>
      <c r="F43" s="255"/>
      <c r="G43" s="377" t="s">
        <v>955</v>
      </c>
      <c r="H43" s="377"/>
      <c r="I43" s="377"/>
      <c r="J43" s="377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7" t="s">
        <v>956</v>
      </c>
      <c r="E45" s="377"/>
      <c r="F45" s="377"/>
      <c r="G45" s="377"/>
      <c r="H45" s="377"/>
      <c r="I45" s="377"/>
      <c r="J45" s="377"/>
      <c r="K45" s="253"/>
    </row>
    <row r="46" spans="2:11" ht="15" customHeight="1">
      <c r="B46" s="256"/>
      <c r="C46" s="257"/>
      <c r="D46" s="257"/>
      <c r="E46" s="377" t="s">
        <v>957</v>
      </c>
      <c r="F46" s="377"/>
      <c r="G46" s="377"/>
      <c r="H46" s="377"/>
      <c r="I46" s="377"/>
      <c r="J46" s="377"/>
      <c r="K46" s="253"/>
    </row>
    <row r="47" spans="2:11" ht="15" customHeight="1">
      <c r="B47" s="256"/>
      <c r="C47" s="257"/>
      <c r="D47" s="257"/>
      <c r="E47" s="377" t="s">
        <v>958</v>
      </c>
      <c r="F47" s="377"/>
      <c r="G47" s="377"/>
      <c r="H47" s="377"/>
      <c r="I47" s="377"/>
      <c r="J47" s="377"/>
      <c r="K47" s="253"/>
    </row>
    <row r="48" spans="2:11" ht="15" customHeight="1">
      <c r="B48" s="256"/>
      <c r="C48" s="257"/>
      <c r="D48" s="257"/>
      <c r="E48" s="377" t="s">
        <v>959</v>
      </c>
      <c r="F48" s="377"/>
      <c r="G48" s="377"/>
      <c r="H48" s="377"/>
      <c r="I48" s="377"/>
      <c r="J48" s="377"/>
      <c r="K48" s="253"/>
    </row>
    <row r="49" spans="2:11" ht="15" customHeight="1">
      <c r="B49" s="256"/>
      <c r="C49" s="257"/>
      <c r="D49" s="377" t="s">
        <v>960</v>
      </c>
      <c r="E49" s="377"/>
      <c r="F49" s="377"/>
      <c r="G49" s="377"/>
      <c r="H49" s="377"/>
      <c r="I49" s="377"/>
      <c r="J49" s="377"/>
      <c r="K49" s="253"/>
    </row>
    <row r="50" spans="2:11" ht="25.5" customHeight="1">
      <c r="B50" s="252"/>
      <c r="C50" s="378" t="s">
        <v>961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7" t="s">
        <v>962</v>
      </c>
      <c r="D52" s="377"/>
      <c r="E52" s="377"/>
      <c r="F52" s="377"/>
      <c r="G52" s="377"/>
      <c r="H52" s="377"/>
      <c r="I52" s="377"/>
      <c r="J52" s="377"/>
      <c r="K52" s="253"/>
    </row>
    <row r="53" spans="2:11" ht="15" customHeight="1">
      <c r="B53" s="252"/>
      <c r="C53" s="377" t="s">
        <v>963</v>
      </c>
      <c r="D53" s="377"/>
      <c r="E53" s="377"/>
      <c r="F53" s="377"/>
      <c r="G53" s="377"/>
      <c r="H53" s="377"/>
      <c r="I53" s="377"/>
      <c r="J53" s="377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7" t="s">
        <v>964</v>
      </c>
      <c r="D55" s="377"/>
      <c r="E55" s="377"/>
      <c r="F55" s="377"/>
      <c r="G55" s="377"/>
      <c r="H55" s="377"/>
      <c r="I55" s="377"/>
      <c r="J55" s="377"/>
      <c r="K55" s="253"/>
    </row>
    <row r="56" spans="2:11" ht="15" customHeight="1">
      <c r="B56" s="252"/>
      <c r="C56" s="257"/>
      <c r="D56" s="377" t="s">
        <v>965</v>
      </c>
      <c r="E56" s="377"/>
      <c r="F56" s="377"/>
      <c r="G56" s="377"/>
      <c r="H56" s="377"/>
      <c r="I56" s="377"/>
      <c r="J56" s="377"/>
      <c r="K56" s="253"/>
    </row>
    <row r="57" spans="2:11" ht="15" customHeight="1">
      <c r="B57" s="252"/>
      <c r="C57" s="257"/>
      <c r="D57" s="377" t="s">
        <v>966</v>
      </c>
      <c r="E57" s="377"/>
      <c r="F57" s="377"/>
      <c r="G57" s="377"/>
      <c r="H57" s="377"/>
      <c r="I57" s="377"/>
      <c r="J57" s="377"/>
      <c r="K57" s="253"/>
    </row>
    <row r="58" spans="2:11" ht="15" customHeight="1">
      <c r="B58" s="252"/>
      <c r="C58" s="257"/>
      <c r="D58" s="377" t="s">
        <v>967</v>
      </c>
      <c r="E58" s="377"/>
      <c r="F58" s="377"/>
      <c r="G58" s="377"/>
      <c r="H58" s="377"/>
      <c r="I58" s="377"/>
      <c r="J58" s="377"/>
      <c r="K58" s="253"/>
    </row>
    <row r="59" spans="2:11" ht="15" customHeight="1">
      <c r="B59" s="252"/>
      <c r="C59" s="257"/>
      <c r="D59" s="377" t="s">
        <v>968</v>
      </c>
      <c r="E59" s="377"/>
      <c r="F59" s="377"/>
      <c r="G59" s="377"/>
      <c r="H59" s="377"/>
      <c r="I59" s="377"/>
      <c r="J59" s="377"/>
      <c r="K59" s="253"/>
    </row>
    <row r="60" spans="2:11" ht="15" customHeight="1">
      <c r="B60" s="252"/>
      <c r="C60" s="257"/>
      <c r="D60" s="376" t="s">
        <v>969</v>
      </c>
      <c r="E60" s="376"/>
      <c r="F60" s="376"/>
      <c r="G60" s="376"/>
      <c r="H60" s="376"/>
      <c r="I60" s="376"/>
      <c r="J60" s="376"/>
      <c r="K60" s="253"/>
    </row>
    <row r="61" spans="2:11" ht="15" customHeight="1">
      <c r="B61" s="252"/>
      <c r="C61" s="257"/>
      <c r="D61" s="377" t="s">
        <v>970</v>
      </c>
      <c r="E61" s="377"/>
      <c r="F61" s="377"/>
      <c r="G61" s="377"/>
      <c r="H61" s="377"/>
      <c r="I61" s="377"/>
      <c r="J61" s="377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7" t="s">
        <v>971</v>
      </c>
      <c r="E63" s="377"/>
      <c r="F63" s="377"/>
      <c r="G63" s="377"/>
      <c r="H63" s="377"/>
      <c r="I63" s="377"/>
      <c r="J63" s="377"/>
      <c r="K63" s="253"/>
    </row>
    <row r="64" spans="2:11" ht="15" customHeight="1">
      <c r="B64" s="252"/>
      <c r="C64" s="257"/>
      <c r="D64" s="376" t="s">
        <v>972</v>
      </c>
      <c r="E64" s="376"/>
      <c r="F64" s="376"/>
      <c r="G64" s="376"/>
      <c r="H64" s="376"/>
      <c r="I64" s="376"/>
      <c r="J64" s="376"/>
      <c r="K64" s="253"/>
    </row>
    <row r="65" spans="2:11" ht="15" customHeight="1">
      <c r="B65" s="252"/>
      <c r="C65" s="257"/>
      <c r="D65" s="377" t="s">
        <v>973</v>
      </c>
      <c r="E65" s="377"/>
      <c r="F65" s="377"/>
      <c r="G65" s="377"/>
      <c r="H65" s="377"/>
      <c r="I65" s="377"/>
      <c r="J65" s="377"/>
      <c r="K65" s="253"/>
    </row>
    <row r="66" spans="2:11" ht="15" customHeight="1">
      <c r="B66" s="252"/>
      <c r="C66" s="257"/>
      <c r="D66" s="377" t="s">
        <v>974</v>
      </c>
      <c r="E66" s="377"/>
      <c r="F66" s="377"/>
      <c r="G66" s="377"/>
      <c r="H66" s="377"/>
      <c r="I66" s="377"/>
      <c r="J66" s="377"/>
      <c r="K66" s="253"/>
    </row>
    <row r="67" spans="2:11" ht="15" customHeight="1">
      <c r="B67" s="252"/>
      <c r="C67" s="257"/>
      <c r="D67" s="377" t="s">
        <v>975</v>
      </c>
      <c r="E67" s="377"/>
      <c r="F67" s="377"/>
      <c r="G67" s="377"/>
      <c r="H67" s="377"/>
      <c r="I67" s="377"/>
      <c r="J67" s="377"/>
      <c r="K67" s="253"/>
    </row>
    <row r="68" spans="2:11" ht="15" customHeight="1">
      <c r="B68" s="252"/>
      <c r="C68" s="257"/>
      <c r="D68" s="377" t="s">
        <v>976</v>
      </c>
      <c r="E68" s="377"/>
      <c r="F68" s="377"/>
      <c r="G68" s="377"/>
      <c r="H68" s="377"/>
      <c r="I68" s="377"/>
      <c r="J68" s="377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96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977</v>
      </c>
      <c r="D74" s="271"/>
      <c r="E74" s="271"/>
      <c r="F74" s="271" t="s">
        <v>978</v>
      </c>
      <c r="G74" s="272"/>
      <c r="H74" s="271" t="s">
        <v>109</v>
      </c>
      <c r="I74" s="271" t="s">
        <v>57</v>
      </c>
      <c r="J74" s="271" t="s">
        <v>979</v>
      </c>
      <c r="K74" s="270"/>
    </row>
    <row r="75" spans="2:11" ht="17.25" customHeight="1">
      <c r="B75" s="269"/>
      <c r="C75" s="273" t="s">
        <v>980</v>
      </c>
      <c r="D75" s="273"/>
      <c r="E75" s="273"/>
      <c r="F75" s="274" t="s">
        <v>981</v>
      </c>
      <c r="G75" s="275"/>
      <c r="H75" s="273"/>
      <c r="I75" s="273"/>
      <c r="J75" s="273" t="s">
        <v>982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983</v>
      </c>
      <c r="G77" s="277"/>
      <c r="H77" s="259" t="s">
        <v>984</v>
      </c>
      <c r="I77" s="259" t="s">
        <v>985</v>
      </c>
      <c r="J77" s="259">
        <v>20</v>
      </c>
      <c r="K77" s="270"/>
    </row>
    <row r="78" spans="2:11" ht="15" customHeight="1">
      <c r="B78" s="269"/>
      <c r="C78" s="259" t="s">
        <v>986</v>
      </c>
      <c r="D78" s="259"/>
      <c r="E78" s="259"/>
      <c r="F78" s="278" t="s">
        <v>983</v>
      </c>
      <c r="G78" s="277"/>
      <c r="H78" s="259" t="s">
        <v>987</v>
      </c>
      <c r="I78" s="259" t="s">
        <v>985</v>
      </c>
      <c r="J78" s="259">
        <v>120</v>
      </c>
      <c r="K78" s="270"/>
    </row>
    <row r="79" spans="2:11" ht="15" customHeight="1">
      <c r="B79" s="279"/>
      <c r="C79" s="259" t="s">
        <v>988</v>
      </c>
      <c r="D79" s="259"/>
      <c r="E79" s="259"/>
      <c r="F79" s="278" t="s">
        <v>989</v>
      </c>
      <c r="G79" s="277"/>
      <c r="H79" s="259" t="s">
        <v>990</v>
      </c>
      <c r="I79" s="259" t="s">
        <v>985</v>
      </c>
      <c r="J79" s="259">
        <v>50</v>
      </c>
      <c r="K79" s="270"/>
    </row>
    <row r="80" spans="2:11" ht="15" customHeight="1">
      <c r="B80" s="279"/>
      <c r="C80" s="259" t="s">
        <v>991</v>
      </c>
      <c r="D80" s="259"/>
      <c r="E80" s="259"/>
      <c r="F80" s="278" t="s">
        <v>983</v>
      </c>
      <c r="G80" s="277"/>
      <c r="H80" s="259" t="s">
        <v>992</v>
      </c>
      <c r="I80" s="259" t="s">
        <v>993</v>
      </c>
      <c r="J80" s="259"/>
      <c r="K80" s="270"/>
    </row>
    <row r="81" spans="2:11" ht="15" customHeight="1">
      <c r="B81" s="279"/>
      <c r="C81" s="280" t="s">
        <v>994</v>
      </c>
      <c r="D81" s="280"/>
      <c r="E81" s="280"/>
      <c r="F81" s="281" t="s">
        <v>989</v>
      </c>
      <c r="G81" s="280"/>
      <c r="H81" s="280" t="s">
        <v>995</v>
      </c>
      <c r="I81" s="280" t="s">
        <v>985</v>
      </c>
      <c r="J81" s="280">
        <v>15</v>
      </c>
      <c r="K81" s="270"/>
    </row>
    <row r="82" spans="2:11" ht="15" customHeight="1">
      <c r="B82" s="279"/>
      <c r="C82" s="280" t="s">
        <v>996</v>
      </c>
      <c r="D82" s="280"/>
      <c r="E82" s="280"/>
      <c r="F82" s="281" t="s">
        <v>989</v>
      </c>
      <c r="G82" s="280"/>
      <c r="H82" s="280" t="s">
        <v>997</v>
      </c>
      <c r="I82" s="280" t="s">
        <v>985</v>
      </c>
      <c r="J82" s="280">
        <v>15</v>
      </c>
      <c r="K82" s="270"/>
    </row>
    <row r="83" spans="2:11" ht="15" customHeight="1">
      <c r="B83" s="279"/>
      <c r="C83" s="280" t="s">
        <v>998</v>
      </c>
      <c r="D83" s="280"/>
      <c r="E83" s="280"/>
      <c r="F83" s="281" t="s">
        <v>989</v>
      </c>
      <c r="G83" s="280"/>
      <c r="H83" s="280" t="s">
        <v>999</v>
      </c>
      <c r="I83" s="280" t="s">
        <v>985</v>
      </c>
      <c r="J83" s="280">
        <v>20</v>
      </c>
      <c r="K83" s="270"/>
    </row>
    <row r="84" spans="2:11" ht="15" customHeight="1">
      <c r="B84" s="279"/>
      <c r="C84" s="280" t="s">
        <v>1000</v>
      </c>
      <c r="D84" s="280"/>
      <c r="E84" s="280"/>
      <c r="F84" s="281" t="s">
        <v>989</v>
      </c>
      <c r="G84" s="280"/>
      <c r="H84" s="280" t="s">
        <v>1001</v>
      </c>
      <c r="I84" s="280" t="s">
        <v>985</v>
      </c>
      <c r="J84" s="280">
        <v>20</v>
      </c>
      <c r="K84" s="270"/>
    </row>
    <row r="85" spans="2:11" ht="15" customHeight="1">
      <c r="B85" s="279"/>
      <c r="C85" s="259" t="s">
        <v>1002</v>
      </c>
      <c r="D85" s="259"/>
      <c r="E85" s="259"/>
      <c r="F85" s="278" t="s">
        <v>989</v>
      </c>
      <c r="G85" s="277"/>
      <c r="H85" s="259" t="s">
        <v>1003</v>
      </c>
      <c r="I85" s="259" t="s">
        <v>985</v>
      </c>
      <c r="J85" s="259">
        <v>50</v>
      </c>
      <c r="K85" s="270"/>
    </row>
    <row r="86" spans="2:11" ht="15" customHeight="1">
      <c r="B86" s="279"/>
      <c r="C86" s="259" t="s">
        <v>1004</v>
      </c>
      <c r="D86" s="259"/>
      <c r="E86" s="259"/>
      <c r="F86" s="278" t="s">
        <v>989</v>
      </c>
      <c r="G86" s="277"/>
      <c r="H86" s="259" t="s">
        <v>1005</v>
      </c>
      <c r="I86" s="259" t="s">
        <v>985</v>
      </c>
      <c r="J86" s="259">
        <v>20</v>
      </c>
      <c r="K86" s="270"/>
    </row>
    <row r="87" spans="2:11" ht="15" customHeight="1">
      <c r="B87" s="279"/>
      <c r="C87" s="259" t="s">
        <v>1006</v>
      </c>
      <c r="D87" s="259"/>
      <c r="E87" s="259"/>
      <c r="F87" s="278" t="s">
        <v>989</v>
      </c>
      <c r="G87" s="277"/>
      <c r="H87" s="259" t="s">
        <v>1007</v>
      </c>
      <c r="I87" s="259" t="s">
        <v>985</v>
      </c>
      <c r="J87" s="259">
        <v>20</v>
      </c>
      <c r="K87" s="270"/>
    </row>
    <row r="88" spans="2:11" ht="15" customHeight="1">
      <c r="B88" s="279"/>
      <c r="C88" s="259" t="s">
        <v>1008</v>
      </c>
      <c r="D88" s="259"/>
      <c r="E88" s="259"/>
      <c r="F88" s="278" t="s">
        <v>989</v>
      </c>
      <c r="G88" s="277"/>
      <c r="H88" s="259" t="s">
        <v>1009</v>
      </c>
      <c r="I88" s="259" t="s">
        <v>985</v>
      </c>
      <c r="J88" s="259">
        <v>50</v>
      </c>
      <c r="K88" s="270"/>
    </row>
    <row r="89" spans="2:11" ht="15" customHeight="1">
      <c r="B89" s="279"/>
      <c r="C89" s="259" t="s">
        <v>1010</v>
      </c>
      <c r="D89" s="259"/>
      <c r="E89" s="259"/>
      <c r="F89" s="278" t="s">
        <v>989</v>
      </c>
      <c r="G89" s="277"/>
      <c r="H89" s="259" t="s">
        <v>1010</v>
      </c>
      <c r="I89" s="259" t="s">
        <v>985</v>
      </c>
      <c r="J89" s="259">
        <v>50</v>
      </c>
      <c r="K89" s="270"/>
    </row>
    <row r="90" spans="2:11" ht="15" customHeight="1">
      <c r="B90" s="279"/>
      <c r="C90" s="259" t="s">
        <v>114</v>
      </c>
      <c r="D90" s="259"/>
      <c r="E90" s="259"/>
      <c r="F90" s="278" t="s">
        <v>989</v>
      </c>
      <c r="G90" s="277"/>
      <c r="H90" s="259" t="s">
        <v>1011</v>
      </c>
      <c r="I90" s="259" t="s">
        <v>985</v>
      </c>
      <c r="J90" s="259">
        <v>255</v>
      </c>
      <c r="K90" s="270"/>
    </row>
    <row r="91" spans="2:11" ht="15" customHeight="1">
      <c r="B91" s="279"/>
      <c r="C91" s="259" t="s">
        <v>1012</v>
      </c>
      <c r="D91" s="259"/>
      <c r="E91" s="259"/>
      <c r="F91" s="278" t="s">
        <v>983</v>
      </c>
      <c r="G91" s="277"/>
      <c r="H91" s="259" t="s">
        <v>1013</v>
      </c>
      <c r="I91" s="259" t="s">
        <v>1014</v>
      </c>
      <c r="J91" s="259"/>
      <c r="K91" s="270"/>
    </row>
    <row r="92" spans="2:11" ht="15" customHeight="1">
      <c r="B92" s="279"/>
      <c r="C92" s="259" t="s">
        <v>1015</v>
      </c>
      <c r="D92" s="259"/>
      <c r="E92" s="259"/>
      <c r="F92" s="278" t="s">
        <v>983</v>
      </c>
      <c r="G92" s="277"/>
      <c r="H92" s="259" t="s">
        <v>1016</v>
      </c>
      <c r="I92" s="259" t="s">
        <v>1017</v>
      </c>
      <c r="J92" s="259"/>
      <c r="K92" s="270"/>
    </row>
    <row r="93" spans="2:11" ht="15" customHeight="1">
      <c r="B93" s="279"/>
      <c r="C93" s="259" t="s">
        <v>1018</v>
      </c>
      <c r="D93" s="259"/>
      <c r="E93" s="259"/>
      <c r="F93" s="278" t="s">
        <v>983</v>
      </c>
      <c r="G93" s="277"/>
      <c r="H93" s="259" t="s">
        <v>1018</v>
      </c>
      <c r="I93" s="259" t="s">
        <v>1017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983</v>
      </c>
      <c r="G94" s="277"/>
      <c r="H94" s="259" t="s">
        <v>1019</v>
      </c>
      <c r="I94" s="259" t="s">
        <v>1017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983</v>
      </c>
      <c r="G95" s="277"/>
      <c r="H95" s="259" t="s">
        <v>1020</v>
      </c>
      <c r="I95" s="259" t="s">
        <v>1017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1021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977</v>
      </c>
      <c r="D101" s="271"/>
      <c r="E101" s="271"/>
      <c r="F101" s="271" t="s">
        <v>978</v>
      </c>
      <c r="G101" s="272"/>
      <c r="H101" s="271" t="s">
        <v>109</v>
      </c>
      <c r="I101" s="271" t="s">
        <v>57</v>
      </c>
      <c r="J101" s="271" t="s">
        <v>979</v>
      </c>
      <c r="K101" s="270"/>
    </row>
    <row r="102" spans="2:11" ht="17.25" customHeight="1">
      <c r="B102" s="269"/>
      <c r="C102" s="273" t="s">
        <v>980</v>
      </c>
      <c r="D102" s="273"/>
      <c r="E102" s="273"/>
      <c r="F102" s="274" t="s">
        <v>981</v>
      </c>
      <c r="G102" s="275"/>
      <c r="H102" s="273"/>
      <c r="I102" s="273"/>
      <c r="J102" s="273" t="s">
        <v>982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983</v>
      </c>
      <c r="G104" s="287"/>
      <c r="H104" s="259" t="s">
        <v>1022</v>
      </c>
      <c r="I104" s="259" t="s">
        <v>985</v>
      </c>
      <c r="J104" s="259">
        <v>20</v>
      </c>
      <c r="K104" s="270"/>
    </row>
    <row r="105" spans="2:11" ht="15" customHeight="1">
      <c r="B105" s="269"/>
      <c r="C105" s="259" t="s">
        <v>986</v>
      </c>
      <c r="D105" s="259"/>
      <c r="E105" s="259"/>
      <c r="F105" s="278" t="s">
        <v>983</v>
      </c>
      <c r="G105" s="259"/>
      <c r="H105" s="259" t="s">
        <v>1022</v>
      </c>
      <c r="I105" s="259" t="s">
        <v>985</v>
      </c>
      <c r="J105" s="259">
        <v>120</v>
      </c>
      <c r="K105" s="270"/>
    </row>
    <row r="106" spans="2:11" ht="15" customHeight="1">
      <c r="B106" s="279"/>
      <c r="C106" s="259" t="s">
        <v>988</v>
      </c>
      <c r="D106" s="259"/>
      <c r="E106" s="259"/>
      <c r="F106" s="278" t="s">
        <v>989</v>
      </c>
      <c r="G106" s="259"/>
      <c r="H106" s="259" t="s">
        <v>1022</v>
      </c>
      <c r="I106" s="259" t="s">
        <v>985</v>
      </c>
      <c r="J106" s="259">
        <v>50</v>
      </c>
      <c r="K106" s="270"/>
    </row>
    <row r="107" spans="2:11" ht="15" customHeight="1">
      <c r="B107" s="279"/>
      <c r="C107" s="259" t="s">
        <v>991</v>
      </c>
      <c r="D107" s="259"/>
      <c r="E107" s="259"/>
      <c r="F107" s="278" t="s">
        <v>983</v>
      </c>
      <c r="G107" s="259"/>
      <c r="H107" s="259" t="s">
        <v>1022</v>
      </c>
      <c r="I107" s="259" t="s">
        <v>993</v>
      </c>
      <c r="J107" s="259"/>
      <c r="K107" s="270"/>
    </row>
    <row r="108" spans="2:11" ht="15" customHeight="1">
      <c r="B108" s="279"/>
      <c r="C108" s="259" t="s">
        <v>1002</v>
      </c>
      <c r="D108" s="259"/>
      <c r="E108" s="259"/>
      <c r="F108" s="278" t="s">
        <v>989</v>
      </c>
      <c r="G108" s="259"/>
      <c r="H108" s="259" t="s">
        <v>1022</v>
      </c>
      <c r="I108" s="259" t="s">
        <v>985</v>
      </c>
      <c r="J108" s="259">
        <v>50</v>
      </c>
      <c r="K108" s="270"/>
    </row>
    <row r="109" spans="2:11" ht="15" customHeight="1">
      <c r="B109" s="279"/>
      <c r="C109" s="259" t="s">
        <v>1010</v>
      </c>
      <c r="D109" s="259"/>
      <c r="E109" s="259"/>
      <c r="F109" s="278" t="s">
        <v>989</v>
      </c>
      <c r="G109" s="259"/>
      <c r="H109" s="259" t="s">
        <v>1022</v>
      </c>
      <c r="I109" s="259" t="s">
        <v>985</v>
      </c>
      <c r="J109" s="259">
        <v>50</v>
      </c>
      <c r="K109" s="270"/>
    </row>
    <row r="110" spans="2:11" ht="15" customHeight="1">
      <c r="B110" s="279"/>
      <c r="C110" s="259" t="s">
        <v>1008</v>
      </c>
      <c r="D110" s="259"/>
      <c r="E110" s="259"/>
      <c r="F110" s="278" t="s">
        <v>989</v>
      </c>
      <c r="G110" s="259"/>
      <c r="H110" s="259" t="s">
        <v>1022</v>
      </c>
      <c r="I110" s="259" t="s">
        <v>985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983</v>
      </c>
      <c r="G111" s="259"/>
      <c r="H111" s="259" t="s">
        <v>1023</v>
      </c>
      <c r="I111" s="259" t="s">
        <v>985</v>
      </c>
      <c r="J111" s="259">
        <v>20</v>
      </c>
      <c r="K111" s="270"/>
    </row>
    <row r="112" spans="2:11" ht="15" customHeight="1">
      <c r="B112" s="279"/>
      <c r="C112" s="259" t="s">
        <v>1024</v>
      </c>
      <c r="D112" s="259"/>
      <c r="E112" s="259"/>
      <c r="F112" s="278" t="s">
        <v>983</v>
      </c>
      <c r="G112" s="259"/>
      <c r="H112" s="259" t="s">
        <v>1025</v>
      </c>
      <c r="I112" s="259" t="s">
        <v>985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983</v>
      </c>
      <c r="G113" s="259"/>
      <c r="H113" s="259" t="s">
        <v>1026</v>
      </c>
      <c r="I113" s="259" t="s">
        <v>1017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983</v>
      </c>
      <c r="G114" s="259"/>
      <c r="H114" s="259" t="s">
        <v>1027</v>
      </c>
      <c r="I114" s="259" t="s">
        <v>1017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983</v>
      </c>
      <c r="G115" s="259"/>
      <c r="H115" s="259" t="s">
        <v>1028</v>
      </c>
      <c r="I115" s="259" t="s">
        <v>1029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1030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977</v>
      </c>
      <c r="D121" s="271"/>
      <c r="E121" s="271"/>
      <c r="F121" s="271" t="s">
        <v>978</v>
      </c>
      <c r="G121" s="272"/>
      <c r="H121" s="271" t="s">
        <v>109</v>
      </c>
      <c r="I121" s="271" t="s">
        <v>57</v>
      </c>
      <c r="J121" s="271" t="s">
        <v>979</v>
      </c>
      <c r="K121" s="297"/>
    </row>
    <row r="122" spans="2:11" ht="17.25" customHeight="1">
      <c r="B122" s="296"/>
      <c r="C122" s="273" t="s">
        <v>980</v>
      </c>
      <c r="D122" s="273"/>
      <c r="E122" s="273"/>
      <c r="F122" s="274" t="s">
        <v>981</v>
      </c>
      <c r="G122" s="275"/>
      <c r="H122" s="273"/>
      <c r="I122" s="273"/>
      <c r="J122" s="273" t="s">
        <v>982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986</v>
      </c>
      <c r="D124" s="276"/>
      <c r="E124" s="276"/>
      <c r="F124" s="278" t="s">
        <v>983</v>
      </c>
      <c r="G124" s="259"/>
      <c r="H124" s="259" t="s">
        <v>1022</v>
      </c>
      <c r="I124" s="259" t="s">
        <v>985</v>
      </c>
      <c r="J124" s="259">
        <v>120</v>
      </c>
      <c r="K124" s="300"/>
    </row>
    <row r="125" spans="2:11" ht="15" customHeight="1">
      <c r="B125" s="298"/>
      <c r="C125" s="259" t="s">
        <v>1031</v>
      </c>
      <c r="D125" s="259"/>
      <c r="E125" s="259"/>
      <c r="F125" s="278" t="s">
        <v>983</v>
      </c>
      <c r="G125" s="259"/>
      <c r="H125" s="259" t="s">
        <v>1032</v>
      </c>
      <c r="I125" s="259" t="s">
        <v>985</v>
      </c>
      <c r="J125" s="259" t="s">
        <v>1033</v>
      </c>
      <c r="K125" s="300"/>
    </row>
    <row r="126" spans="2:11" ht="15" customHeight="1">
      <c r="B126" s="298"/>
      <c r="C126" s="259" t="s">
        <v>932</v>
      </c>
      <c r="D126" s="259"/>
      <c r="E126" s="259"/>
      <c r="F126" s="278" t="s">
        <v>983</v>
      </c>
      <c r="G126" s="259"/>
      <c r="H126" s="259" t="s">
        <v>1034</v>
      </c>
      <c r="I126" s="259" t="s">
        <v>985</v>
      </c>
      <c r="J126" s="259" t="s">
        <v>1033</v>
      </c>
      <c r="K126" s="300"/>
    </row>
    <row r="127" spans="2:11" ht="15" customHeight="1">
      <c r="B127" s="298"/>
      <c r="C127" s="259" t="s">
        <v>994</v>
      </c>
      <c r="D127" s="259"/>
      <c r="E127" s="259"/>
      <c r="F127" s="278" t="s">
        <v>989</v>
      </c>
      <c r="G127" s="259"/>
      <c r="H127" s="259" t="s">
        <v>995</v>
      </c>
      <c r="I127" s="259" t="s">
        <v>985</v>
      </c>
      <c r="J127" s="259">
        <v>15</v>
      </c>
      <c r="K127" s="300"/>
    </row>
    <row r="128" spans="2:11" ht="15" customHeight="1">
      <c r="B128" s="298"/>
      <c r="C128" s="280" t="s">
        <v>996</v>
      </c>
      <c r="D128" s="280"/>
      <c r="E128" s="280"/>
      <c r="F128" s="281" t="s">
        <v>989</v>
      </c>
      <c r="G128" s="280"/>
      <c r="H128" s="280" t="s">
        <v>997</v>
      </c>
      <c r="I128" s="280" t="s">
        <v>985</v>
      </c>
      <c r="J128" s="280">
        <v>15</v>
      </c>
      <c r="K128" s="300"/>
    </row>
    <row r="129" spans="2:11" ht="15" customHeight="1">
      <c r="B129" s="298"/>
      <c r="C129" s="280" t="s">
        <v>998</v>
      </c>
      <c r="D129" s="280"/>
      <c r="E129" s="280"/>
      <c r="F129" s="281" t="s">
        <v>989</v>
      </c>
      <c r="G129" s="280"/>
      <c r="H129" s="280" t="s">
        <v>999</v>
      </c>
      <c r="I129" s="280" t="s">
        <v>985</v>
      </c>
      <c r="J129" s="280">
        <v>20</v>
      </c>
      <c r="K129" s="300"/>
    </row>
    <row r="130" spans="2:11" ht="15" customHeight="1">
      <c r="B130" s="298"/>
      <c r="C130" s="280" t="s">
        <v>1000</v>
      </c>
      <c r="D130" s="280"/>
      <c r="E130" s="280"/>
      <c r="F130" s="281" t="s">
        <v>989</v>
      </c>
      <c r="G130" s="280"/>
      <c r="H130" s="280" t="s">
        <v>1001</v>
      </c>
      <c r="I130" s="280" t="s">
        <v>985</v>
      </c>
      <c r="J130" s="280">
        <v>20</v>
      </c>
      <c r="K130" s="300"/>
    </row>
    <row r="131" spans="2:11" ht="15" customHeight="1">
      <c r="B131" s="298"/>
      <c r="C131" s="259" t="s">
        <v>988</v>
      </c>
      <c r="D131" s="259"/>
      <c r="E131" s="259"/>
      <c r="F131" s="278" t="s">
        <v>989</v>
      </c>
      <c r="G131" s="259"/>
      <c r="H131" s="259" t="s">
        <v>1022</v>
      </c>
      <c r="I131" s="259" t="s">
        <v>985</v>
      </c>
      <c r="J131" s="259">
        <v>50</v>
      </c>
      <c r="K131" s="300"/>
    </row>
    <row r="132" spans="2:11" ht="15" customHeight="1">
      <c r="B132" s="298"/>
      <c r="C132" s="259" t="s">
        <v>1002</v>
      </c>
      <c r="D132" s="259"/>
      <c r="E132" s="259"/>
      <c r="F132" s="278" t="s">
        <v>989</v>
      </c>
      <c r="G132" s="259"/>
      <c r="H132" s="259" t="s">
        <v>1022</v>
      </c>
      <c r="I132" s="259" t="s">
        <v>985</v>
      </c>
      <c r="J132" s="259">
        <v>50</v>
      </c>
      <c r="K132" s="300"/>
    </row>
    <row r="133" spans="2:11" ht="15" customHeight="1">
      <c r="B133" s="298"/>
      <c r="C133" s="259" t="s">
        <v>1008</v>
      </c>
      <c r="D133" s="259"/>
      <c r="E133" s="259"/>
      <c r="F133" s="278" t="s">
        <v>989</v>
      </c>
      <c r="G133" s="259"/>
      <c r="H133" s="259" t="s">
        <v>1022</v>
      </c>
      <c r="I133" s="259" t="s">
        <v>985</v>
      </c>
      <c r="J133" s="259">
        <v>50</v>
      </c>
      <c r="K133" s="300"/>
    </row>
    <row r="134" spans="2:11" ht="15" customHeight="1">
      <c r="B134" s="298"/>
      <c r="C134" s="259" t="s">
        <v>1010</v>
      </c>
      <c r="D134" s="259"/>
      <c r="E134" s="259"/>
      <c r="F134" s="278" t="s">
        <v>989</v>
      </c>
      <c r="G134" s="259"/>
      <c r="H134" s="259" t="s">
        <v>1022</v>
      </c>
      <c r="I134" s="259" t="s">
        <v>985</v>
      </c>
      <c r="J134" s="259">
        <v>50</v>
      </c>
      <c r="K134" s="300"/>
    </row>
    <row r="135" spans="2:11" ht="15" customHeight="1">
      <c r="B135" s="298"/>
      <c r="C135" s="259" t="s">
        <v>114</v>
      </c>
      <c r="D135" s="259"/>
      <c r="E135" s="259"/>
      <c r="F135" s="278" t="s">
        <v>989</v>
      </c>
      <c r="G135" s="259"/>
      <c r="H135" s="259" t="s">
        <v>1035</v>
      </c>
      <c r="I135" s="259" t="s">
        <v>985</v>
      </c>
      <c r="J135" s="259">
        <v>255</v>
      </c>
      <c r="K135" s="300"/>
    </row>
    <row r="136" spans="2:11" ht="15" customHeight="1">
      <c r="B136" s="298"/>
      <c r="C136" s="259" t="s">
        <v>1012</v>
      </c>
      <c r="D136" s="259"/>
      <c r="E136" s="259"/>
      <c r="F136" s="278" t="s">
        <v>983</v>
      </c>
      <c r="G136" s="259"/>
      <c r="H136" s="259" t="s">
        <v>1036</v>
      </c>
      <c r="I136" s="259" t="s">
        <v>1014</v>
      </c>
      <c r="J136" s="259"/>
      <c r="K136" s="300"/>
    </row>
    <row r="137" spans="2:11" ht="15" customHeight="1">
      <c r="B137" s="298"/>
      <c r="C137" s="259" t="s">
        <v>1015</v>
      </c>
      <c r="D137" s="259"/>
      <c r="E137" s="259"/>
      <c r="F137" s="278" t="s">
        <v>983</v>
      </c>
      <c r="G137" s="259"/>
      <c r="H137" s="259" t="s">
        <v>1037</v>
      </c>
      <c r="I137" s="259" t="s">
        <v>1017</v>
      </c>
      <c r="J137" s="259"/>
      <c r="K137" s="300"/>
    </row>
    <row r="138" spans="2:11" ht="15" customHeight="1">
      <c r="B138" s="298"/>
      <c r="C138" s="259" t="s">
        <v>1018</v>
      </c>
      <c r="D138" s="259"/>
      <c r="E138" s="259"/>
      <c r="F138" s="278" t="s">
        <v>983</v>
      </c>
      <c r="G138" s="259"/>
      <c r="H138" s="259" t="s">
        <v>1018</v>
      </c>
      <c r="I138" s="259" t="s">
        <v>1017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983</v>
      </c>
      <c r="G139" s="259"/>
      <c r="H139" s="259" t="s">
        <v>1038</v>
      </c>
      <c r="I139" s="259" t="s">
        <v>1017</v>
      </c>
      <c r="J139" s="259"/>
      <c r="K139" s="300"/>
    </row>
    <row r="140" spans="2:11" ht="15" customHeight="1">
      <c r="B140" s="298"/>
      <c r="C140" s="259" t="s">
        <v>1039</v>
      </c>
      <c r="D140" s="259"/>
      <c r="E140" s="259"/>
      <c r="F140" s="278" t="s">
        <v>983</v>
      </c>
      <c r="G140" s="259"/>
      <c r="H140" s="259" t="s">
        <v>1040</v>
      </c>
      <c r="I140" s="259" t="s">
        <v>1017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1041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977</v>
      </c>
      <c r="D146" s="271"/>
      <c r="E146" s="271"/>
      <c r="F146" s="271" t="s">
        <v>978</v>
      </c>
      <c r="G146" s="272"/>
      <c r="H146" s="271" t="s">
        <v>109</v>
      </c>
      <c r="I146" s="271" t="s">
        <v>57</v>
      </c>
      <c r="J146" s="271" t="s">
        <v>979</v>
      </c>
      <c r="K146" s="270"/>
    </row>
    <row r="147" spans="2:11" ht="17.25" customHeight="1">
      <c r="B147" s="269"/>
      <c r="C147" s="273" t="s">
        <v>980</v>
      </c>
      <c r="D147" s="273"/>
      <c r="E147" s="273"/>
      <c r="F147" s="274" t="s">
        <v>981</v>
      </c>
      <c r="G147" s="275"/>
      <c r="H147" s="273"/>
      <c r="I147" s="273"/>
      <c r="J147" s="273" t="s">
        <v>982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986</v>
      </c>
      <c r="D149" s="259"/>
      <c r="E149" s="259"/>
      <c r="F149" s="305" t="s">
        <v>983</v>
      </c>
      <c r="G149" s="259"/>
      <c r="H149" s="304" t="s">
        <v>1022</v>
      </c>
      <c r="I149" s="304" t="s">
        <v>985</v>
      </c>
      <c r="J149" s="304">
        <v>120</v>
      </c>
      <c r="K149" s="300"/>
    </row>
    <row r="150" spans="2:11" ht="15" customHeight="1">
      <c r="B150" s="279"/>
      <c r="C150" s="304" t="s">
        <v>1031</v>
      </c>
      <c r="D150" s="259"/>
      <c r="E150" s="259"/>
      <c r="F150" s="305" t="s">
        <v>983</v>
      </c>
      <c r="G150" s="259"/>
      <c r="H150" s="304" t="s">
        <v>1042</v>
      </c>
      <c r="I150" s="304" t="s">
        <v>985</v>
      </c>
      <c r="J150" s="304" t="s">
        <v>1033</v>
      </c>
      <c r="K150" s="300"/>
    </row>
    <row r="151" spans="2:11" ht="15" customHeight="1">
      <c r="B151" s="279"/>
      <c r="C151" s="304" t="s">
        <v>932</v>
      </c>
      <c r="D151" s="259"/>
      <c r="E151" s="259"/>
      <c r="F151" s="305" t="s">
        <v>983</v>
      </c>
      <c r="G151" s="259"/>
      <c r="H151" s="304" t="s">
        <v>1043</v>
      </c>
      <c r="I151" s="304" t="s">
        <v>985</v>
      </c>
      <c r="J151" s="304" t="s">
        <v>1033</v>
      </c>
      <c r="K151" s="300"/>
    </row>
    <row r="152" spans="2:11" ht="15" customHeight="1">
      <c r="B152" s="279"/>
      <c r="C152" s="304" t="s">
        <v>988</v>
      </c>
      <c r="D152" s="259"/>
      <c r="E152" s="259"/>
      <c r="F152" s="305" t="s">
        <v>989</v>
      </c>
      <c r="G152" s="259"/>
      <c r="H152" s="304" t="s">
        <v>1022</v>
      </c>
      <c r="I152" s="304" t="s">
        <v>985</v>
      </c>
      <c r="J152" s="304">
        <v>50</v>
      </c>
      <c r="K152" s="300"/>
    </row>
    <row r="153" spans="2:11" ht="15" customHeight="1">
      <c r="B153" s="279"/>
      <c r="C153" s="304" t="s">
        <v>991</v>
      </c>
      <c r="D153" s="259"/>
      <c r="E153" s="259"/>
      <c r="F153" s="305" t="s">
        <v>983</v>
      </c>
      <c r="G153" s="259"/>
      <c r="H153" s="304" t="s">
        <v>1022</v>
      </c>
      <c r="I153" s="304" t="s">
        <v>993</v>
      </c>
      <c r="J153" s="304"/>
      <c r="K153" s="300"/>
    </row>
    <row r="154" spans="2:11" ht="15" customHeight="1">
      <c r="B154" s="279"/>
      <c r="C154" s="304" t="s">
        <v>1002</v>
      </c>
      <c r="D154" s="259"/>
      <c r="E154" s="259"/>
      <c r="F154" s="305" t="s">
        <v>989</v>
      </c>
      <c r="G154" s="259"/>
      <c r="H154" s="304" t="s">
        <v>1022</v>
      </c>
      <c r="I154" s="304" t="s">
        <v>985</v>
      </c>
      <c r="J154" s="304">
        <v>50</v>
      </c>
      <c r="K154" s="300"/>
    </row>
    <row r="155" spans="2:11" ht="15" customHeight="1">
      <c r="B155" s="279"/>
      <c r="C155" s="304" t="s">
        <v>1010</v>
      </c>
      <c r="D155" s="259"/>
      <c r="E155" s="259"/>
      <c r="F155" s="305" t="s">
        <v>989</v>
      </c>
      <c r="G155" s="259"/>
      <c r="H155" s="304" t="s">
        <v>1022</v>
      </c>
      <c r="I155" s="304" t="s">
        <v>985</v>
      </c>
      <c r="J155" s="304">
        <v>50</v>
      </c>
      <c r="K155" s="300"/>
    </row>
    <row r="156" spans="2:11" ht="15" customHeight="1">
      <c r="B156" s="279"/>
      <c r="C156" s="304" t="s">
        <v>1008</v>
      </c>
      <c r="D156" s="259"/>
      <c r="E156" s="259"/>
      <c r="F156" s="305" t="s">
        <v>989</v>
      </c>
      <c r="G156" s="259"/>
      <c r="H156" s="304" t="s">
        <v>1022</v>
      </c>
      <c r="I156" s="304" t="s">
        <v>985</v>
      </c>
      <c r="J156" s="304">
        <v>50</v>
      </c>
      <c r="K156" s="300"/>
    </row>
    <row r="157" spans="2:11" ht="15" customHeight="1">
      <c r="B157" s="279"/>
      <c r="C157" s="304" t="s">
        <v>101</v>
      </c>
      <c r="D157" s="259"/>
      <c r="E157" s="259"/>
      <c r="F157" s="305" t="s">
        <v>983</v>
      </c>
      <c r="G157" s="259"/>
      <c r="H157" s="304" t="s">
        <v>1044</v>
      </c>
      <c r="I157" s="304" t="s">
        <v>985</v>
      </c>
      <c r="J157" s="304" t="s">
        <v>1045</v>
      </c>
      <c r="K157" s="300"/>
    </row>
    <row r="158" spans="2:11" ht="15" customHeight="1">
      <c r="B158" s="279"/>
      <c r="C158" s="304" t="s">
        <v>1046</v>
      </c>
      <c r="D158" s="259"/>
      <c r="E158" s="259"/>
      <c r="F158" s="305" t="s">
        <v>983</v>
      </c>
      <c r="G158" s="259"/>
      <c r="H158" s="304" t="s">
        <v>1047</v>
      </c>
      <c r="I158" s="304" t="s">
        <v>1017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1048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977</v>
      </c>
      <c r="D164" s="271"/>
      <c r="E164" s="271"/>
      <c r="F164" s="271" t="s">
        <v>978</v>
      </c>
      <c r="G164" s="308"/>
      <c r="H164" s="309" t="s">
        <v>109</v>
      </c>
      <c r="I164" s="309" t="s">
        <v>57</v>
      </c>
      <c r="J164" s="271" t="s">
        <v>979</v>
      </c>
      <c r="K164" s="251"/>
    </row>
    <row r="165" spans="2:11" ht="17.25" customHeight="1">
      <c r="B165" s="252"/>
      <c r="C165" s="273" t="s">
        <v>980</v>
      </c>
      <c r="D165" s="273"/>
      <c r="E165" s="273"/>
      <c r="F165" s="274" t="s">
        <v>981</v>
      </c>
      <c r="G165" s="310"/>
      <c r="H165" s="311"/>
      <c r="I165" s="311"/>
      <c r="J165" s="273" t="s">
        <v>982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986</v>
      </c>
      <c r="D167" s="259"/>
      <c r="E167" s="259"/>
      <c r="F167" s="278" t="s">
        <v>983</v>
      </c>
      <c r="G167" s="259"/>
      <c r="H167" s="259" t="s">
        <v>1022</v>
      </c>
      <c r="I167" s="259" t="s">
        <v>985</v>
      </c>
      <c r="J167" s="259">
        <v>120</v>
      </c>
      <c r="K167" s="300"/>
    </row>
    <row r="168" spans="2:11" ht="15" customHeight="1">
      <c r="B168" s="279"/>
      <c r="C168" s="259" t="s">
        <v>1031</v>
      </c>
      <c r="D168" s="259"/>
      <c r="E168" s="259"/>
      <c r="F168" s="278" t="s">
        <v>983</v>
      </c>
      <c r="G168" s="259"/>
      <c r="H168" s="259" t="s">
        <v>1032</v>
      </c>
      <c r="I168" s="259" t="s">
        <v>985</v>
      </c>
      <c r="J168" s="259" t="s">
        <v>1033</v>
      </c>
      <c r="K168" s="300"/>
    </row>
    <row r="169" spans="2:11" ht="15" customHeight="1">
      <c r="B169" s="279"/>
      <c r="C169" s="259" t="s">
        <v>932</v>
      </c>
      <c r="D169" s="259"/>
      <c r="E169" s="259"/>
      <c r="F169" s="278" t="s">
        <v>983</v>
      </c>
      <c r="G169" s="259"/>
      <c r="H169" s="259" t="s">
        <v>1049</v>
      </c>
      <c r="I169" s="259" t="s">
        <v>985</v>
      </c>
      <c r="J169" s="259" t="s">
        <v>1033</v>
      </c>
      <c r="K169" s="300"/>
    </row>
    <row r="170" spans="2:11" ht="15" customHeight="1">
      <c r="B170" s="279"/>
      <c r="C170" s="259" t="s">
        <v>988</v>
      </c>
      <c r="D170" s="259"/>
      <c r="E170" s="259"/>
      <c r="F170" s="278" t="s">
        <v>989</v>
      </c>
      <c r="G170" s="259"/>
      <c r="H170" s="259" t="s">
        <v>1049</v>
      </c>
      <c r="I170" s="259" t="s">
        <v>985</v>
      </c>
      <c r="J170" s="259">
        <v>50</v>
      </c>
      <c r="K170" s="300"/>
    </row>
    <row r="171" spans="2:11" ht="15" customHeight="1">
      <c r="B171" s="279"/>
      <c r="C171" s="259" t="s">
        <v>991</v>
      </c>
      <c r="D171" s="259"/>
      <c r="E171" s="259"/>
      <c r="F171" s="278" t="s">
        <v>983</v>
      </c>
      <c r="G171" s="259"/>
      <c r="H171" s="259" t="s">
        <v>1049</v>
      </c>
      <c r="I171" s="259" t="s">
        <v>993</v>
      </c>
      <c r="J171" s="259"/>
      <c r="K171" s="300"/>
    </row>
    <row r="172" spans="2:11" ht="15" customHeight="1">
      <c r="B172" s="279"/>
      <c r="C172" s="259" t="s">
        <v>1002</v>
      </c>
      <c r="D172" s="259"/>
      <c r="E172" s="259"/>
      <c r="F172" s="278" t="s">
        <v>989</v>
      </c>
      <c r="G172" s="259"/>
      <c r="H172" s="259" t="s">
        <v>1049</v>
      </c>
      <c r="I172" s="259" t="s">
        <v>985</v>
      </c>
      <c r="J172" s="259">
        <v>50</v>
      </c>
      <c r="K172" s="300"/>
    </row>
    <row r="173" spans="2:11" ht="15" customHeight="1">
      <c r="B173" s="279"/>
      <c r="C173" s="259" t="s">
        <v>1010</v>
      </c>
      <c r="D173" s="259"/>
      <c r="E173" s="259"/>
      <c r="F173" s="278" t="s">
        <v>989</v>
      </c>
      <c r="G173" s="259"/>
      <c r="H173" s="259" t="s">
        <v>1049</v>
      </c>
      <c r="I173" s="259" t="s">
        <v>985</v>
      </c>
      <c r="J173" s="259">
        <v>50</v>
      </c>
      <c r="K173" s="300"/>
    </row>
    <row r="174" spans="2:11" ht="15" customHeight="1">
      <c r="B174" s="279"/>
      <c r="C174" s="259" t="s">
        <v>1008</v>
      </c>
      <c r="D174" s="259"/>
      <c r="E174" s="259"/>
      <c r="F174" s="278" t="s">
        <v>989</v>
      </c>
      <c r="G174" s="259"/>
      <c r="H174" s="259" t="s">
        <v>1049</v>
      </c>
      <c r="I174" s="259" t="s">
        <v>985</v>
      </c>
      <c r="J174" s="259">
        <v>50</v>
      </c>
      <c r="K174" s="300"/>
    </row>
    <row r="175" spans="2:11" ht="15" customHeight="1">
      <c r="B175" s="279"/>
      <c r="C175" s="259" t="s">
        <v>108</v>
      </c>
      <c r="D175" s="259"/>
      <c r="E175" s="259"/>
      <c r="F175" s="278" t="s">
        <v>983</v>
      </c>
      <c r="G175" s="259"/>
      <c r="H175" s="259" t="s">
        <v>1050</v>
      </c>
      <c r="I175" s="259" t="s">
        <v>1051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983</v>
      </c>
      <c r="G176" s="259"/>
      <c r="H176" s="259" t="s">
        <v>1052</v>
      </c>
      <c r="I176" s="259" t="s">
        <v>1053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983</v>
      </c>
      <c r="G177" s="259"/>
      <c r="H177" s="259" t="s">
        <v>1054</v>
      </c>
      <c r="I177" s="259" t="s">
        <v>985</v>
      </c>
      <c r="J177" s="259">
        <v>20</v>
      </c>
      <c r="K177" s="300"/>
    </row>
    <row r="178" spans="2:11" ht="15" customHeight="1">
      <c r="B178" s="279"/>
      <c r="C178" s="259" t="s">
        <v>109</v>
      </c>
      <c r="D178" s="259"/>
      <c r="E178" s="259"/>
      <c r="F178" s="278" t="s">
        <v>983</v>
      </c>
      <c r="G178" s="259"/>
      <c r="H178" s="259" t="s">
        <v>1055</v>
      </c>
      <c r="I178" s="259" t="s">
        <v>985</v>
      </c>
      <c r="J178" s="259">
        <v>255</v>
      </c>
      <c r="K178" s="300"/>
    </row>
    <row r="179" spans="2:11" ht="15" customHeight="1">
      <c r="B179" s="279"/>
      <c r="C179" s="259" t="s">
        <v>110</v>
      </c>
      <c r="D179" s="259"/>
      <c r="E179" s="259"/>
      <c r="F179" s="278" t="s">
        <v>983</v>
      </c>
      <c r="G179" s="259"/>
      <c r="H179" s="259" t="s">
        <v>948</v>
      </c>
      <c r="I179" s="259" t="s">
        <v>985</v>
      </c>
      <c r="J179" s="259">
        <v>10</v>
      </c>
      <c r="K179" s="300"/>
    </row>
    <row r="180" spans="2:11" ht="15" customHeight="1">
      <c r="B180" s="279"/>
      <c r="C180" s="259" t="s">
        <v>111</v>
      </c>
      <c r="D180" s="259"/>
      <c r="E180" s="259"/>
      <c r="F180" s="278" t="s">
        <v>983</v>
      </c>
      <c r="G180" s="259"/>
      <c r="H180" s="259" t="s">
        <v>1056</v>
      </c>
      <c r="I180" s="259" t="s">
        <v>1017</v>
      </c>
      <c r="J180" s="259"/>
      <c r="K180" s="300"/>
    </row>
    <row r="181" spans="2:11" ht="15" customHeight="1">
      <c r="B181" s="279"/>
      <c r="C181" s="259" t="s">
        <v>1057</v>
      </c>
      <c r="D181" s="259"/>
      <c r="E181" s="259"/>
      <c r="F181" s="278" t="s">
        <v>983</v>
      </c>
      <c r="G181" s="259"/>
      <c r="H181" s="259" t="s">
        <v>1058</v>
      </c>
      <c r="I181" s="259" t="s">
        <v>1017</v>
      </c>
      <c r="J181" s="259"/>
      <c r="K181" s="300"/>
    </row>
    <row r="182" spans="2:11" ht="15" customHeight="1">
      <c r="B182" s="279"/>
      <c r="C182" s="259" t="s">
        <v>1046</v>
      </c>
      <c r="D182" s="259"/>
      <c r="E182" s="259"/>
      <c r="F182" s="278" t="s">
        <v>983</v>
      </c>
      <c r="G182" s="259"/>
      <c r="H182" s="259" t="s">
        <v>1059</v>
      </c>
      <c r="I182" s="259" t="s">
        <v>1017</v>
      </c>
      <c r="J182" s="259"/>
      <c r="K182" s="300"/>
    </row>
    <row r="183" spans="2:11" ht="15" customHeight="1">
      <c r="B183" s="279"/>
      <c r="C183" s="259" t="s">
        <v>113</v>
      </c>
      <c r="D183" s="259"/>
      <c r="E183" s="259"/>
      <c r="F183" s="278" t="s">
        <v>989</v>
      </c>
      <c r="G183" s="259"/>
      <c r="H183" s="259" t="s">
        <v>1060</v>
      </c>
      <c r="I183" s="259" t="s">
        <v>985</v>
      </c>
      <c r="J183" s="259">
        <v>50</v>
      </c>
      <c r="K183" s="300"/>
    </row>
    <row r="184" spans="2:11" ht="15" customHeight="1">
      <c r="B184" s="279"/>
      <c r="C184" s="259" t="s">
        <v>1061</v>
      </c>
      <c r="D184" s="259"/>
      <c r="E184" s="259"/>
      <c r="F184" s="278" t="s">
        <v>989</v>
      </c>
      <c r="G184" s="259"/>
      <c r="H184" s="259" t="s">
        <v>1062</v>
      </c>
      <c r="I184" s="259" t="s">
        <v>1063</v>
      </c>
      <c r="J184" s="259"/>
      <c r="K184" s="300"/>
    </row>
    <row r="185" spans="2:11" ht="15" customHeight="1">
      <c r="B185" s="279"/>
      <c r="C185" s="259" t="s">
        <v>1064</v>
      </c>
      <c r="D185" s="259"/>
      <c r="E185" s="259"/>
      <c r="F185" s="278" t="s">
        <v>989</v>
      </c>
      <c r="G185" s="259"/>
      <c r="H185" s="259" t="s">
        <v>1065</v>
      </c>
      <c r="I185" s="259" t="s">
        <v>1063</v>
      </c>
      <c r="J185" s="259"/>
      <c r="K185" s="300"/>
    </row>
    <row r="186" spans="2:11" ht="15" customHeight="1">
      <c r="B186" s="279"/>
      <c r="C186" s="259" t="s">
        <v>1066</v>
      </c>
      <c r="D186" s="259"/>
      <c r="E186" s="259"/>
      <c r="F186" s="278" t="s">
        <v>989</v>
      </c>
      <c r="G186" s="259"/>
      <c r="H186" s="259" t="s">
        <v>1067</v>
      </c>
      <c r="I186" s="259" t="s">
        <v>1063</v>
      </c>
      <c r="J186" s="259"/>
      <c r="K186" s="300"/>
    </row>
    <row r="187" spans="2:11" ht="15" customHeight="1">
      <c r="B187" s="279"/>
      <c r="C187" s="312" t="s">
        <v>1068</v>
      </c>
      <c r="D187" s="259"/>
      <c r="E187" s="259"/>
      <c r="F187" s="278" t="s">
        <v>989</v>
      </c>
      <c r="G187" s="259"/>
      <c r="H187" s="259" t="s">
        <v>1069</v>
      </c>
      <c r="I187" s="259" t="s">
        <v>1070</v>
      </c>
      <c r="J187" s="313" t="s">
        <v>1071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983</v>
      </c>
      <c r="G188" s="259"/>
      <c r="H188" s="255" t="s">
        <v>1072</v>
      </c>
      <c r="I188" s="259" t="s">
        <v>1073</v>
      </c>
      <c r="J188" s="259"/>
      <c r="K188" s="300"/>
    </row>
    <row r="189" spans="2:11" ht="15" customHeight="1">
      <c r="B189" s="279"/>
      <c r="C189" s="264" t="s">
        <v>1074</v>
      </c>
      <c r="D189" s="259"/>
      <c r="E189" s="259"/>
      <c r="F189" s="278" t="s">
        <v>983</v>
      </c>
      <c r="G189" s="259"/>
      <c r="H189" s="259" t="s">
        <v>1075</v>
      </c>
      <c r="I189" s="259" t="s">
        <v>1017</v>
      </c>
      <c r="J189" s="259"/>
      <c r="K189" s="300"/>
    </row>
    <row r="190" spans="2:11" ht="15" customHeight="1">
      <c r="B190" s="279"/>
      <c r="C190" s="264" t="s">
        <v>1076</v>
      </c>
      <c r="D190" s="259"/>
      <c r="E190" s="259"/>
      <c r="F190" s="278" t="s">
        <v>983</v>
      </c>
      <c r="G190" s="259"/>
      <c r="H190" s="259" t="s">
        <v>1077</v>
      </c>
      <c r="I190" s="259" t="s">
        <v>1017</v>
      </c>
      <c r="J190" s="259"/>
      <c r="K190" s="300"/>
    </row>
    <row r="191" spans="2:11" ht="15" customHeight="1">
      <c r="B191" s="279"/>
      <c r="C191" s="264" t="s">
        <v>1078</v>
      </c>
      <c r="D191" s="259"/>
      <c r="E191" s="259"/>
      <c r="F191" s="278" t="s">
        <v>989</v>
      </c>
      <c r="G191" s="259"/>
      <c r="H191" s="259" t="s">
        <v>1079</v>
      </c>
      <c r="I191" s="259" t="s">
        <v>1017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1080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1081</v>
      </c>
      <c r="D198" s="315"/>
      <c r="E198" s="315"/>
      <c r="F198" s="315" t="s">
        <v>1082</v>
      </c>
      <c r="G198" s="316"/>
      <c r="H198" s="373" t="s">
        <v>1083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1073</v>
      </c>
      <c r="D200" s="259"/>
      <c r="E200" s="259"/>
      <c r="F200" s="278" t="s">
        <v>43</v>
      </c>
      <c r="G200" s="259"/>
      <c r="H200" s="371" t="s">
        <v>1084</v>
      </c>
      <c r="I200" s="371"/>
      <c r="J200" s="371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1" t="s">
        <v>1085</v>
      </c>
      <c r="I201" s="371"/>
      <c r="J201" s="371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1" t="s">
        <v>1086</v>
      </c>
      <c r="I202" s="371"/>
      <c r="J202" s="371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1" t="s">
        <v>1087</v>
      </c>
      <c r="I203" s="371"/>
      <c r="J203" s="371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1" t="s">
        <v>1088</v>
      </c>
      <c r="I204" s="371"/>
      <c r="J204" s="371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1029</v>
      </c>
      <c r="D206" s="259"/>
      <c r="E206" s="259"/>
      <c r="F206" s="278" t="s">
        <v>79</v>
      </c>
      <c r="G206" s="259"/>
      <c r="H206" s="371" t="s">
        <v>1089</v>
      </c>
      <c r="I206" s="371"/>
      <c r="J206" s="371"/>
      <c r="K206" s="300"/>
    </row>
    <row r="207" spans="2:11" ht="15" customHeight="1">
      <c r="B207" s="279"/>
      <c r="C207" s="285"/>
      <c r="D207" s="259"/>
      <c r="E207" s="259"/>
      <c r="F207" s="278" t="s">
        <v>926</v>
      </c>
      <c r="G207" s="259"/>
      <c r="H207" s="371" t="s">
        <v>927</v>
      </c>
      <c r="I207" s="371"/>
      <c r="J207" s="371"/>
      <c r="K207" s="300"/>
    </row>
    <row r="208" spans="2:11" ht="15" customHeight="1">
      <c r="B208" s="279"/>
      <c r="C208" s="259"/>
      <c r="D208" s="259"/>
      <c r="E208" s="259"/>
      <c r="F208" s="278" t="s">
        <v>924</v>
      </c>
      <c r="G208" s="259"/>
      <c r="H208" s="371" t="s">
        <v>1090</v>
      </c>
      <c r="I208" s="371"/>
      <c r="J208" s="371"/>
      <c r="K208" s="300"/>
    </row>
    <row r="209" spans="2:11" ht="15" customHeight="1">
      <c r="B209" s="317"/>
      <c r="C209" s="285"/>
      <c r="D209" s="285"/>
      <c r="E209" s="285"/>
      <c r="F209" s="278" t="s">
        <v>928</v>
      </c>
      <c r="G209" s="264"/>
      <c r="H209" s="372" t="s">
        <v>929</v>
      </c>
      <c r="I209" s="372"/>
      <c r="J209" s="372"/>
      <c r="K209" s="318"/>
    </row>
    <row r="210" spans="2:11" ht="15" customHeight="1">
      <c r="B210" s="317"/>
      <c r="C210" s="285"/>
      <c r="D210" s="285"/>
      <c r="E210" s="285"/>
      <c r="F210" s="278" t="s">
        <v>930</v>
      </c>
      <c r="G210" s="264"/>
      <c r="H210" s="372" t="s">
        <v>908</v>
      </c>
      <c r="I210" s="372"/>
      <c r="J210" s="372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1053</v>
      </c>
      <c r="D212" s="285"/>
      <c r="E212" s="285"/>
      <c r="F212" s="278">
        <v>1</v>
      </c>
      <c r="G212" s="264"/>
      <c r="H212" s="372" t="s">
        <v>1091</v>
      </c>
      <c r="I212" s="372"/>
      <c r="J212" s="372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2" t="s">
        <v>1092</v>
      </c>
      <c r="I213" s="372"/>
      <c r="J213" s="372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2" t="s">
        <v>1093</v>
      </c>
      <c r="I214" s="372"/>
      <c r="J214" s="372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2" t="s">
        <v>1094</v>
      </c>
      <c r="I215" s="372"/>
      <c r="J215" s="372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 01 - Kácení</vt:lpstr>
      <vt:lpstr>SO 02.1 - Komunikace</vt:lpstr>
      <vt:lpstr>SO 02.2 - Sadové úpravy</vt:lpstr>
      <vt:lpstr>VRN - Vedlejší rozpočtové...</vt:lpstr>
      <vt:lpstr>Pokyny pro vyplnění</vt:lpstr>
      <vt:lpstr>'Rekapitulace stavby'!Názvy_tisku</vt:lpstr>
      <vt:lpstr>'SO 01 - Kácení'!Názvy_tisku</vt:lpstr>
      <vt:lpstr>'SO 02.1 - Komunikace'!Názvy_tisku</vt:lpstr>
      <vt:lpstr>'SO 02.2 - Sadové úpravy'!Názvy_tisku</vt:lpstr>
      <vt:lpstr>'VRN - Vedlejší rozpočtové...'!Názvy_tisku</vt:lpstr>
      <vt:lpstr>'Pokyny pro vyplnění'!Oblast_tisku</vt:lpstr>
      <vt:lpstr>'Rekapitulace stavby'!Oblast_tisku</vt:lpstr>
      <vt:lpstr>'SO 01 - Kácení'!Oblast_tisku</vt:lpstr>
      <vt:lpstr>'SO 02.1 - Komunikace'!Oblast_tisku</vt:lpstr>
      <vt:lpstr>'SO 02.2 - Sadové úpravy'!Oblast_tisku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Uživatel systému Windows</cp:lastModifiedBy>
  <dcterms:created xsi:type="dcterms:W3CDTF">2018-02-19T13:30:24Z</dcterms:created>
  <dcterms:modified xsi:type="dcterms:W3CDTF">2018-02-19T13:32:07Z</dcterms:modified>
</cp:coreProperties>
</file>